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FF4BBDE-3AD2-498F-B29D-9F0857F56D7D}" xr6:coauthVersionLast="45" xr6:coauthVersionMax="45" xr10:uidLastSave="{00000000-0000-0000-0000-000000000000}"/>
  <bookViews>
    <workbookView xWindow="-120" yWindow="-120" windowWidth="29040" windowHeight="15840" xr2:uid="{270D7B6B-E147-48F4-9C80-FD1F23003413}"/>
  </bookViews>
  <sheets>
    <sheet name="Y-1" sheetId="4" r:id="rId1"/>
  </sheets>
  <definedNames>
    <definedName name="_xlnm.Print_Area" localSheetId="0">'Y-1'!$A$1:$J$50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4" l="1"/>
  <c r="I12" i="4"/>
  <c r="I11" i="4"/>
  <c r="I10" i="4"/>
  <c r="I9" i="4"/>
  <c r="I8" i="4"/>
  <c r="AJ4" i="4"/>
  <c r="AJ5" i="4" s="1"/>
  <c r="AJ6" i="4" s="1"/>
  <c r="AJ7" i="4" s="1"/>
  <c r="AJ8" i="4" s="1"/>
  <c r="AJ9" i="4" s="1"/>
  <c r="AJ10" i="4" s="1"/>
  <c r="AJ11" i="4" s="1"/>
  <c r="AJ12" i="4" s="1"/>
  <c r="AJ13" i="4" s="1"/>
  <c r="AJ14" i="4" s="1"/>
  <c r="AJ15" i="4" s="1"/>
  <c r="AJ16" i="4" s="1"/>
  <c r="AJ17" i="4" s="1"/>
  <c r="AJ18" i="4" s="1"/>
  <c r="AJ19" i="4" s="1"/>
  <c r="AJ20" i="4" s="1"/>
  <c r="AJ21" i="4" s="1"/>
  <c r="AJ22" i="4" s="1"/>
  <c r="AJ23" i="4" s="1"/>
  <c r="AJ24" i="4" s="1"/>
  <c r="AJ25" i="4" s="1"/>
  <c r="AJ26" i="4" s="1"/>
  <c r="AJ27" i="4" s="1"/>
  <c r="AJ28" i="4" s="1"/>
  <c r="AJ29" i="4" s="1"/>
  <c r="AJ30" i="4" s="1"/>
  <c r="AJ31" i="4" s="1"/>
  <c r="AJ32" i="4" s="1"/>
  <c r="AJ33" i="4" s="1"/>
  <c r="AI4" i="4"/>
  <c r="AI5" i="4" s="1"/>
  <c r="AI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8" i="4" s="1"/>
  <c r="AI29" i="4" s="1"/>
  <c r="AI30" i="4" s="1"/>
  <c r="AI31" i="4" s="1"/>
  <c r="AI32" i="4" s="1"/>
  <c r="AI33" i="4" s="1"/>
  <c r="AH4" i="4"/>
  <c r="AH5" i="4" s="1"/>
  <c r="AH6" i="4" s="1"/>
  <c r="AH7" i="4" s="1"/>
  <c r="AH8" i="4" s="1"/>
  <c r="AH9" i="4" s="1"/>
  <c r="AH10" i="4" s="1"/>
  <c r="AH11" i="4" s="1"/>
  <c r="AH12" i="4" s="1"/>
  <c r="AH13" i="4" s="1"/>
  <c r="AH14" i="4" s="1"/>
  <c r="AH15" i="4" s="1"/>
  <c r="AH16" i="4" s="1"/>
  <c r="AH17" i="4" s="1"/>
  <c r="AH18" i="4" s="1"/>
  <c r="AH19" i="4" s="1"/>
  <c r="AH20" i="4" s="1"/>
  <c r="AH21" i="4" s="1"/>
  <c r="AH22" i="4" s="1"/>
  <c r="AH23" i="4" s="1"/>
  <c r="AH24" i="4" s="1"/>
  <c r="AH25" i="4" s="1"/>
  <c r="AH26" i="4" s="1"/>
  <c r="AH27" i="4" s="1"/>
  <c r="AH28" i="4" s="1"/>
  <c r="AH29" i="4" s="1"/>
  <c r="AH30" i="4" s="1"/>
  <c r="AH31" i="4" s="1"/>
  <c r="AH32" i="4" s="1"/>
  <c r="AH33" i="4" s="1"/>
  <c r="AG4" i="4"/>
  <c r="AG5" i="4" s="1"/>
  <c r="AG6" i="4" s="1"/>
  <c r="AG7" i="4" s="1"/>
  <c r="AG8" i="4" s="1"/>
  <c r="AG9" i="4" s="1"/>
  <c r="AG10" i="4" s="1"/>
  <c r="AG11" i="4" s="1"/>
  <c r="AG12" i="4" s="1"/>
  <c r="AG13" i="4" s="1"/>
  <c r="AG14" i="4" s="1"/>
  <c r="AG15" i="4" s="1"/>
  <c r="AG16" i="4" s="1"/>
  <c r="AG17" i="4" s="1"/>
  <c r="AG18" i="4" s="1"/>
  <c r="AG19" i="4" s="1"/>
  <c r="AG20" i="4" s="1"/>
  <c r="AG21" i="4" s="1"/>
  <c r="AG22" i="4" s="1"/>
  <c r="AG23" i="4" s="1"/>
  <c r="AG24" i="4" s="1"/>
  <c r="AG25" i="4" s="1"/>
  <c r="AG26" i="4" s="1"/>
  <c r="AG27" i="4" s="1"/>
  <c r="AG28" i="4" s="1"/>
  <c r="AG29" i="4" s="1"/>
  <c r="AG30" i="4" s="1"/>
  <c r="AG31" i="4" s="1"/>
  <c r="AG32" i="4" s="1"/>
  <c r="AG33" i="4" s="1"/>
  <c r="AF4" i="4"/>
  <c r="AF5" i="4" s="1"/>
  <c r="AF6" i="4" s="1"/>
  <c r="AF7" i="4" s="1"/>
  <c r="AF8" i="4" s="1"/>
  <c r="AF9" i="4" s="1"/>
  <c r="AF10" i="4" s="1"/>
  <c r="AF11" i="4" s="1"/>
  <c r="AF12" i="4" s="1"/>
  <c r="AF13" i="4" s="1"/>
  <c r="AF14" i="4" s="1"/>
  <c r="AF15" i="4" s="1"/>
  <c r="AF16" i="4" s="1"/>
  <c r="AF17" i="4" s="1"/>
  <c r="AF18" i="4" s="1"/>
  <c r="AF19" i="4" s="1"/>
  <c r="AF20" i="4" s="1"/>
  <c r="AF21" i="4" s="1"/>
  <c r="AF22" i="4" s="1"/>
  <c r="AF23" i="4" s="1"/>
  <c r="AF24" i="4" s="1"/>
  <c r="AF25" i="4" s="1"/>
  <c r="AF26" i="4" s="1"/>
  <c r="AF27" i="4" s="1"/>
  <c r="AF28" i="4" s="1"/>
  <c r="AF29" i="4" s="1"/>
  <c r="AF30" i="4" s="1"/>
  <c r="AF31" i="4" s="1"/>
  <c r="AF32" i="4" s="1"/>
  <c r="AF33" i="4" s="1"/>
  <c r="AE4" i="4"/>
  <c r="AE5" i="4" s="1"/>
  <c r="AE6" i="4" s="1"/>
  <c r="AE7" i="4" s="1"/>
  <c r="AE8" i="4" s="1"/>
  <c r="AE9" i="4" s="1"/>
  <c r="AE10" i="4" s="1"/>
  <c r="AE11" i="4" s="1"/>
  <c r="AE12" i="4" s="1"/>
  <c r="AE13" i="4" s="1"/>
  <c r="AE14" i="4" s="1"/>
  <c r="AE15" i="4" s="1"/>
  <c r="AE16" i="4" s="1"/>
  <c r="AE17" i="4" s="1"/>
  <c r="AE18" i="4" s="1"/>
  <c r="AE19" i="4" s="1"/>
  <c r="AE20" i="4" s="1"/>
  <c r="AE21" i="4" s="1"/>
  <c r="AE22" i="4" s="1"/>
  <c r="AE23" i="4" s="1"/>
  <c r="AE24" i="4" s="1"/>
  <c r="AE25" i="4" s="1"/>
  <c r="AE26" i="4" s="1"/>
  <c r="AE27" i="4" s="1"/>
  <c r="AE28" i="4" s="1"/>
  <c r="AE29" i="4" s="1"/>
  <c r="AE30" i="4" s="1"/>
  <c r="AE31" i="4" s="1"/>
  <c r="AE32" i="4" s="1"/>
  <c r="AE33" i="4" s="1"/>
  <c r="AD4" i="4"/>
  <c r="AD5" i="4" s="1"/>
  <c r="AD6" i="4" s="1"/>
  <c r="AD7" i="4" s="1"/>
  <c r="AD8" i="4" s="1"/>
  <c r="AD9" i="4" s="1"/>
  <c r="AD10" i="4" s="1"/>
  <c r="AD11" i="4" s="1"/>
  <c r="AD12" i="4" s="1"/>
  <c r="AD13" i="4" s="1"/>
  <c r="AD14" i="4" s="1"/>
  <c r="AD15" i="4" s="1"/>
  <c r="AD16" i="4" s="1"/>
  <c r="AD17" i="4" s="1"/>
  <c r="AD18" i="4" s="1"/>
  <c r="AD19" i="4" s="1"/>
  <c r="AD20" i="4" s="1"/>
  <c r="AD21" i="4" s="1"/>
  <c r="AD22" i="4" s="1"/>
  <c r="AD23" i="4" s="1"/>
  <c r="AD24" i="4" s="1"/>
  <c r="AD25" i="4" s="1"/>
  <c r="AD26" i="4" s="1"/>
  <c r="AD27" i="4" s="1"/>
  <c r="AD28" i="4" s="1"/>
  <c r="AD29" i="4" s="1"/>
  <c r="AD30" i="4" s="1"/>
  <c r="AD31" i="4" s="1"/>
  <c r="AD32" i="4" s="1"/>
  <c r="AD33" i="4" s="1"/>
  <c r="AC4" i="4"/>
  <c r="AC5" i="4" s="1"/>
  <c r="AC6" i="4" s="1"/>
  <c r="AC7" i="4" s="1"/>
  <c r="AC8" i="4" s="1"/>
  <c r="AC9" i="4" s="1"/>
  <c r="AC10" i="4" s="1"/>
  <c r="AC11" i="4" s="1"/>
  <c r="AC12" i="4" s="1"/>
  <c r="AC13" i="4" s="1"/>
  <c r="AC14" i="4" s="1"/>
  <c r="AC15" i="4" s="1"/>
  <c r="AC16" i="4" s="1"/>
  <c r="AC17" i="4" s="1"/>
  <c r="AC18" i="4" s="1"/>
  <c r="AC19" i="4" s="1"/>
  <c r="AC20" i="4" s="1"/>
  <c r="AC21" i="4" s="1"/>
  <c r="AC22" i="4" s="1"/>
  <c r="AC23" i="4" s="1"/>
  <c r="AC24" i="4" s="1"/>
  <c r="AC25" i="4" s="1"/>
  <c r="AC26" i="4" s="1"/>
  <c r="AC27" i="4" s="1"/>
  <c r="AC28" i="4" s="1"/>
  <c r="AC29" i="4" s="1"/>
  <c r="AC30" i="4" s="1"/>
  <c r="AC31" i="4" s="1"/>
  <c r="AC32" i="4" s="1"/>
  <c r="AC33" i="4" s="1"/>
  <c r="AB4" i="4"/>
  <c r="AB5" i="4" s="1"/>
  <c r="AB6" i="4" s="1"/>
  <c r="AB7" i="4" s="1"/>
  <c r="AB8" i="4" s="1"/>
  <c r="AB9" i="4" s="1"/>
  <c r="AB10" i="4" s="1"/>
  <c r="AB11" i="4" s="1"/>
  <c r="AB12" i="4" s="1"/>
  <c r="AB13" i="4" s="1"/>
  <c r="AB14" i="4" s="1"/>
  <c r="AB15" i="4" s="1"/>
  <c r="AB16" i="4" s="1"/>
  <c r="AB17" i="4" s="1"/>
  <c r="AB18" i="4" s="1"/>
  <c r="AB19" i="4" s="1"/>
  <c r="AB20" i="4" s="1"/>
  <c r="AB21" i="4" s="1"/>
  <c r="AB22" i="4" s="1"/>
  <c r="AB23" i="4" s="1"/>
  <c r="AB24" i="4" s="1"/>
  <c r="AB25" i="4" s="1"/>
  <c r="AB26" i="4" s="1"/>
  <c r="AB27" i="4" s="1"/>
  <c r="AB28" i="4" s="1"/>
  <c r="AB29" i="4" s="1"/>
  <c r="AB30" i="4" s="1"/>
  <c r="AB31" i="4" s="1"/>
  <c r="AB32" i="4" s="1"/>
  <c r="AB33" i="4" s="1"/>
  <c r="AA4" i="4"/>
  <c r="AA5" i="4" s="1"/>
  <c r="AA6" i="4" s="1"/>
  <c r="AA7" i="4" s="1"/>
  <c r="AA8" i="4" s="1"/>
  <c r="AA9" i="4" s="1"/>
  <c r="AA10" i="4" s="1"/>
  <c r="AA11" i="4" s="1"/>
  <c r="AA12" i="4" s="1"/>
  <c r="AA13" i="4" s="1"/>
  <c r="AA14" i="4" s="1"/>
  <c r="AA15" i="4" s="1"/>
  <c r="AA16" i="4" s="1"/>
  <c r="AA17" i="4" s="1"/>
  <c r="AA18" i="4" s="1"/>
  <c r="AA19" i="4" s="1"/>
  <c r="AA20" i="4" s="1"/>
  <c r="AA21" i="4" s="1"/>
  <c r="AA22" i="4" s="1"/>
  <c r="AA23" i="4" s="1"/>
  <c r="AA24" i="4" s="1"/>
  <c r="AA25" i="4" s="1"/>
  <c r="AA26" i="4" s="1"/>
  <c r="AA27" i="4" s="1"/>
  <c r="AA28" i="4" s="1"/>
  <c r="AA29" i="4" s="1"/>
  <c r="AA30" i="4" s="1"/>
  <c r="AA31" i="4" s="1"/>
  <c r="AA32" i="4" s="1"/>
  <c r="AA33" i="4" s="1"/>
  <c r="X4" i="4"/>
  <c r="X5" i="4" s="1"/>
  <c r="X6" i="4" s="1"/>
  <c r="X7" i="4" s="1"/>
  <c r="X8" i="4" s="1"/>
  <c r="X9" i="4" s="1"/>
  <c r="X10" i="4" s="1"/>
  <c r="X11" i="4" s="1"/>
  <c r="X12" i="4" s="1"/>
  <c r="X13" i="4" s="1"/>
  <c r="X14" i="4" s="1"/>
  <c r="X15" i="4" s="1"/>
  <c r="X16" i="4" s="1"/>
  <c r="X17" i="4" s="1"/>
  <c r="X18" i="4" s="1"/>
  <c r="X19" i="4" s="1"/>
  <c r="X20" i="4" s="1"/>
  <c r="X21" i="4" s="1"/>
  <c r="X22" i="4" s="1"/>
  <c r="X23" i="4" s="1"/>
  <c r="X24" i="4" s="1"/>
  <c r="X25" i="4" s="1"/>
  <c r="X26" i="4" s="1"/>
  <c r="X27" i="4" s="1"/>
  <c r="X28" i="4" s="1"/>
  <c r="X29" i="4" s="1"/>
  <c r="X30" i="4" s="1"/>
  <c r="X31" i="4" s="1"/>
  <c r="X32" i="4" s="1"/>
  <c r="X33" i="4" s="1"/>
  <c r="W4" i="4"/>
  <c r="W5" i="4" s="1"/>
  <c r="W6" i="4" s="1"/>
  <c r="W7" i="4" s="1"/>
  <c r="W8" i="4" s="1"/>
  <c r="W9" i="4" s="1"/>
  <c r="W10" i="4" s="1"/>
  <c r="W11" i="4" s="1"/>
  <c r="W12" i="4" s="1"/>
  <c r="W13" i="4" s="1"/>
  <c r="W14" i="4" s="1"/>
  <c r="W15" i="4" s="1"/>
  <c r="W16" i="4" s="1"/>
  <c r="W17" i="4" s="1"/>
  <c r="W18" i="4" s="1"/>
  <c r="W19" i="4" s="1"/>
  <c r="W20" i="4" s="1"/>
  <c r="W21" i="4" s="1"/>
  <c r="W22" i="4" s="1"/>
  <c r="W23" i="4" s="1"/>
  <c r="W24" i="4" s="1"/>
  <c r="W25" i="4" s="1"/>
  <c r="W26" i="4" s="1"/>
  <c r="W27" i="4" s="1"/>
  <c r="W28" i="4" s="1"/>
  <c r="W29" i="4" s="1"/>
  <c r="W30" i="4" s="1"/>
  <c r="W31" i="4" s="1"/>
  <c r="W32" i="4" s="1"/>
  <c r="W33" i="4" s="1"/>
  <c r="V4" i="4"/>
  <c r="V5" i="4" s="1"/>
  <c r="V6" i="4" s="1"/>
  <c r="V7" i="4" s="1"/>
  <c r="V8" i="4" s="1"/>
  <c r="V9" i="4" s="1"/>
  <c r="V10" i="4" s="1"/>
  <c r="V11" i="4" s="1"/>
  <c r="V12" i="4" s="1"/>
  <c r="V13" i="4" s="1"/>
  <c r="V14" i="4" s="1"/>
  <c r="V15" i="4" s="1"/>
  <c r="V16" i="4" s="1"/>
  <c r="V17" i="4" s="1"/>
  <c r="V18" i="4" s="1"/>
  <c r="V19" i="4" s="1"/>
  <c r="V20" i="4" s="1"/>
  <c r="V21" i="4" s="1"/>
  <c r="V22" i="4" s="1"/>
  <c r="V23" i="4" s="1"/>
  <c r="V24" i="4" s="1"/>
  <c r="V25" i="4" s="1"/>
  <c r="V26" i="4" s="1"/>
  <c r="V27" i="4" s="1"/>
  <c r="V28" i="4" s="1"/>
  <c r="V29" i="4" s="1"/>
  <c r="V30" i="4" s="1"/>
  <c r="V31" i="4" s="1"/>
  <c r="V32" i="4" s="1"/>
  <c r="V33" i="4" s="1"/>
  <c r="U4" i="4"/>
  <c r="U5" i="4" s="1"/>
  <c r="U6" i="4" s="1"/>
  <c r="U7" i="4" s="1"/>
  <c r="U8" i="4" s="1"/>
  <c r="U9" i="4" s="1"/>
  <c r="U10" i="4" s="1"/>
  <c r="U11" i="4" s="1"/>
  <c r="U12" i="4" s="1"/>
  <c r="U13" i="4" s="1"/>
  <c r="U14" i="4" s="1"/>
  <c r="U15" i="4" s="1"/>
  <c r="U16" i="4" s="1"/>
  <c r="U17" i="4" s="1"/>
  <c r="U18" i="4" s="1"/>
  <c r="U19" i="4" s="1"/>
  <c r="U20" i="4" s="1"/>
  <c r="U21" i="4" s="1"/>
  <c r="U22" i="4" s="1"/>
  <c r="U23" i="4" s="1"/>
  <c r="U24" i="4" s="1"/>
  <c r="U25" i="4" s="1"/>
  <c r="U26" i="4" s="1"/>
  <c r="U27" i="4" s="1"/>
  <c r="U28" i="4" s="1"/>
  <c r="U29" i="4" s="1"/>
  <c r="U30" i="4" s="1"/>
  <c r="U31" i="4" s="1"/>
  <c r="U32" i="4" s="1"/>
  <c r="U33" i="4" s="1"/>
  <c r="T4" i="4"/>
  <c r="T5" i="4" s="1"/>
  <c r="T6" i="4" s="1"/>
  <c r="T7" i="4" s="1"/>
  <c r="T8" i="4" s="1"/>
  <c r="T9" i="4" s="1"/>
  <c r="T10" i="4" s="1"/>
  <c r="T11" i="4" s="1"/>
  <c r="T12" i="4" s="1"/>
  <c r="T13" i="4" s="1"/>
  <c r="T14" i="4" s="1"/>
  <c r="T15" i="4" s="1"/>
  <c r="T16" i="4" s="1"/>
  <c r="T17" i="4" s="1"/>
  <c r="T18" i="4" s="1"/>
  <c r="T19" i="4" s="1"/>
  <c r="T20" i="4" s="1"/>
  <c r="T21" i="4" s="1"/>
  <c r="T22" i="4" s="1"/>
  <c r="T23" i="4" s="1"/>
  <c r="T24" i="4" s="1"/>
  <c r="T25" i="4" s="1"/>
  <c r="T26" i="4" s="1"/>
  <c r="T27" i="4" s="1"/>
  <c r="T28" i="4" s="1"/>
  <c r="T29" i="4" s="1"/>
  <c r="T30" i="4" s="1"/>
  <c r="T31" i="4" s="1"/>
  <c r="T32" i="4" s="1"/>
  <c r="T33" i="4" s="1"/>
  <c r="S4" i="4"/>
  <c r="S5" i="4" s="1"/>
  <c r="S6" i="4" s="1"/>
  <c r="S7" i="4" s="1"/>
  <c r="S8" i="4" s="1"/>
  <c r="S9" i="4" s="1"/>
  <c r="S10" i="4" s="1"/>
  <c r="S11" i="4" s="1"/>
  <c r="S12" i="4" s="1"/>
  <c r="S13" i="4" s="1"/>
  <c r="S14" i="4" s="1"/>
  <c r="S15" i="4" s="1"/>
  <c r="S16" i="4" s="1"/>
  <c r="S17" i="4" s="1"/>
  <c r="S18" i="4" s="1"/>
  <c r="S19" i="4" s="1"/>
  <c r="S20" i="4" s="1"/>
  <c r="S21" i="4" s="1"/>
  <c r="S22" i="4" s="1"/>
  <c r="S23" i="4" s="1"/>
  <c r="S24" i="4" s="1"/>
  <c r="S25" i="4" s="1"/>
  <c r="S26" i="4" s="1"/>
  <c r="S27" i="4" s="1"/>
  <c r="S28" i="4" s="1"/>
  <c r="S29" i="4" s="1"/>
  <c r="S30" i="4" s="1"/>
  <c r="S31" i="4" s="1"/>
  <c r="S32" i="4" s="1"/>
  <c r="S33" i="4" s="1"/>
  <c r="R4" i="4"/>
  <c r="R5" i="4" s="1"/>
  <c r="R6" i="4" s="1"/>
  <c r="R7" i="4" s="1"/>
  <c r="R8" i="4" s="1"/>
  <c r="R9" i="4" s="1"/>
  <c r="R10" i="4" s="1"/>
  <c r="R11" i="4" s="1"/>
  <c r="R12" i="4" s="1"/>
  <c r="R13" i="4" s="1"/>
  <c r="R14" i="4" s="1"/>
  <c r="R15" i="4" s="1"/>
  <c r="R16" i="4" s="1"/>
  <c r="R17" i="4" s="1"/>
  <c r="R18" i="4" s="1"/>
  <c r="R19" i="4" s="1"/>
  <c r="R20" i="4" s="1"/>
  <c r="R21" i="4" s="1"/>
  <c r="R22" i="4" s="1"/>
  <c r="R23" i="4" s="1"/>
  <c r="R24" i="4" s="1"/>
  <c r="R25" i="4" s="1"/>
  <c r="R26" i="4" s="1"/>
  <c r="R27" i="4" s="1"/>
  <c r="R28" i="4" s="1"/>
  <c r="R29" i="4" s="1"/>
  <c r="R30" i="4" s="1"/>
  <c r="R31" i="4" s="1"/>
  <c r="R32" i="4" s="1"/>
  <c r="R33" i="4" s="1"/>
  <c r="Q4" i="4"/>
  <c r="Q5" i="4" s="1"/>
  <c r="Q6" i="4" s="1"/>
  <c r="Q7" i="4" s="1"/>
  <c r="Q8" i="4" s="1"/>
  <c r="Q9" i="4" s="1"/>
  <c r="Q10" i="4" s="1"/>
  <c r="Q11" i="4" s="1"/>
  <c r="Q12" i="4" s="1"/>
  <c r="Q13" i="4" s="1"/>
  <c r="Q14" i="4" s="1"/>
  <c r="Q15" i="4" s="1"/>
  <c r="Q16" i="4" s="1"/>
  <c r="Q17" i="4" s="1"/>
  <c r="Q18" i="4" s="1"/>
  <c r="Q19" i="4" s="1"/>
  <c r="Q20" i="4" s="1"/>
  <c r="Q21" i="4" s="1"/>
  <c r="Q22" i="4" s="1"/>
  <c r="Q23" i="4" s="1"/>
  <c r="Q24" i="4" s="1"/>
  <c r="Q25" i="4" s="1"/>
  <c r="Q26" i="4" s="1"/>
  <c r="Q27" i="4" s="1"/>
  <c r="Q28" i="4" s="1"/>
  <c r="Q29" i="4" s="1"/>
  <c r="Q30" i="4" s="1"/>
  <c r="Q31" i="4" s="1"/>
  <c r="Q32" i="4" s="1"/>
  <c r="Q33" i="4" s="1"/>
  <c r="P4" i="4"/>
  <c r="P5" i="4" s="1"/>
  <c r="P6" i="4" s="1"/>
  <c r="P7" i="4" s="1"/>
  <c r="P8" i="4" s="1"/>
  <c r="P9" i="4" s="1"/>
  <c r="P10" i="4" s="1"/>
  <c r="P11" i="4" s="1"/>
  <c r="P12" i="4" s="1"/>
  <c r="P13" i="4" s="1"/>
  <c r="P14" i="4" s="1"/>
  <c r="P15" i="4" s="1"/>
  <c r="P16" i="4" s="1"/>
  <c r="P17" i="4" s="1"/>
  <c r="P18" i="4" s="1"/>
  <c r="P19" i="4" s="1"/>
  <c r="P20" i="4" s="1"/>
  <c r="P21" i="4" s="1"/>
  <c r="P22" i="4" s="1"/>
  <c r="P23" i="4" s="1"/>
  <c r="P24" i="4" s="1"/>
  <c r="P25" i="4" s="1"/>
  <c r="P26" i="4" s="1"/>
  <c r="P27" i="4" s="1"/>
  <c r="P28" i="4" s="1"/>
  <c r="P29" i="4" s="1"/>
  <c r="P30" i="4" s="1"/>
  <c r="P31" i="4" s="1"/>
  <c r="P32" i="4" s="1"/>
  <c r="P33" i="4" s="1"/>
  <c r="O4" i="4"/>
  <c r="O5" i="4" s="1"/>
  <c r="O6" i="4" s="1"/>
  <c r="O7" i="4" s="1"/>
  <c r="O8" i="4" s="1"/>
  <c r="O9" i="4" s="1"/>
  <c r="O10" i="4" s="1"/>
  <c r="O11" i="4" s="1"/>
  <c r="O12" i="4" s="1"/>
  <c r="O13" i="4" s="1"/>
  <c r="O14" i="4" s="1"/>
  <c r="O15" i="4" s="1"/>
  <c r="O16" i="4" s="1"/>
  <c r="O17" i="4" s="1"/>
  <c r="O18" i="4" s="1"/>
  <c r="O19" i="4" s="1"/>
  <c r="O20" i="4" s="1"/>
  <c r="O21" i="4" s="1"/>
  <c r="O22" i="4" s="1"/>
  <c r="O23" i="4" s="1"/>
  <c r="O24" i="4" s="1"/>
  <c r="O25" i="4" s="1"/>
  <c r="O26" i="4" s="1"/>
  <c r="O27" i="4" s="1"/>
  <c r="O28" i="4" s="1"/>
  <c r="O29" i="4" s="1"/>
  <c r="O30" i="4" s="1"/>
  <c r="O31" i="4" s="1"/>
  <c r="O32" i="4" s="1"/>
  <c r="O33" i="4" s="1"/>
  <c r="J1" i="4"/>
</calcChain>
</file>

<file path=xl/sharedStrings.xml><?xml version="1.0" encoding="utf-8"?>
<sst xmlns="http://schemas.openxmlformats.org/spreadsheetml/2006/main" count="122" uniqueCount="91">
  <si>
    <t>Total</t>
    <phoneticPr fontId="3"/>
  </si>
  <si>
    <t>Over day</t>
    <phoneticPr fontId="3"/>
  </si>
  <si>
    <t>Free Time</t>
    <phoneticPr fontId="3"/>
  </si>
  <si>
    <t>Consignee :</t>
    <phoneticPr fontId="3"/>
  </si>
  <si>
    <t>B/L No. :</t>
    <phoneticPr fontId="3"/>
  </si>
  <si>
    <t>SzTp</t>
    <phoneticPr fontId="3"/>
  </si>
  <si>
    <t>Container No.</t>
    <phoneticPr fontId="3"/>
  </si>
  <si>
    <t xml:space="preserve">4872002   </t>
    <phoneticPr fontId="2"/>
  </si>
  <si>
    <r>
      <rPr>
        <sz val="12"/>
        <rFont val="游ゴシック"/>
        <family val="3"/>
        <charset val="128"/>
      </rPr>
      <t>送信先</t>
    </r>
    <rPh sb="0" eb="2">
      <t>ソウシン</t>
    </rPh>
    <rPh sb="2" eb="3">
      <t>サキ</t>
    </rPh>
    <phoneticPr fontId="3"/>
  </si>
  <si>
    <r>
      <t>Vessel</t>
    </r>
    <r>
      <rPr>
        <b/>
        <sz val="14"/>
        <rFont val="游ゴシック"/>
        <family val="3"/>
        <charset val="128"/>
      </rPr>
      <t>　</t>
    </r>
    <r>
      <rPr>
        <b/>
        <sz val="14"/>
        <rFont val="Arial"/>
        <family val="2"/>
      </rPr>
      <t>Name :</t>
    </r>
    <phoneticPr fontId="3"/>
  </si>
  <si>
    <r>
      <t>Voyage</t>
    </r>
    <r>
      <rPr>
        <b/>
        <sz val="14"/>
        <rFont val="游ゴシック"/>
        <family val="3"/>
        <charset val="128"/>
      </rPr>
      <t>　</t>
    </r>
    <r>
      <rPr>
        <b/>
        <sz val="14"/>
        <rFont val="Arial"/>
        <family val="2"/>
      </rPr>
      <t>No</t>
    </r>
    <r>
      <rPr>
        <b/>
        <sz val="14"/>
        <rFont val="游ゴシック"/>
        <family val="3"/>
        <charset val="128"/>
      </rPr>
      <t>．</t>
    </r>
    <r>
      <rPr>
        <b/>
        <sz val="14"/>
        <rFont val="Arial"/>
        <family val="2"/>
      </rPr>
      <t xml:space="preserve"> :</t>
    </r>
    <phoneticPr fontId="3"/>
  </si>
  <si>
    <r>
      <rPr>
        <b/>
        <sz val="14"/>
        <rFont val="游ゴシック"/>
        <family val="3"/>
        <charset val="128"/>
      </rPr>
      <t>搬出予定日</t>
    </r>
    <rPh sb="0" eb="2">
      <t>ハンシュツ</t>
    </rPh>
    <rPh sb="2" eb="4">
      <t>ヨテイ</t>
    </rPh>
    <rPh sb="4" eb="5">
      <t>ビ</t>
    </rPh>
    <phoneticPr fontId="3"/>
  </si>
  <si>
    <r>
      <rPr>
        <sz val="12"/>
        <rFont val="游ゴシック"/>
        <family val="3"/>
        <charset val="128"/>
      </rPr>
      <t>社名</t>
    </r>
    <rPh sb="0" eb="2">
      <t>シャメイ</t>
    </rPh>
    <phoneticPr fontId="2"/>
  </si>
  <si>
    <r>
      <rPr>
        <sz val="12"/>
        <rFont val="游ゴシック"/>
        <family val="3"/>
        <charset val="128"/>
      </rPr>
      <t>担当者</t>
    </r>
    <rPh sb="0" eb="3">
      <t>タントウシャ</t>
    </rPh>
    <phoneticPr fontId="3"/>
  </si>
  <si>
    <r>
      <rPr>
        <b/>
        <sz val="11"/>
        <rFont val="游ゴシック"/>
        <family val="3"/>
        <charset val="128"/>
      </rPr>
      <t>振込口座</t>
    </r>
    <r>
      <rPr>
        <b/>
        <sz val="11"/>
        <rFont val="Arial"/>
        <family val="2"/>
      </rPr>
      <t xml:space="preserve"> : </t>
    </r>
    <phoneticPr fontId="2"/>
  </si>
  <si>
    <r>
      <rPr>
        <b/>
        <sz val="11"/>
        <rFont val="游ゴシック"/>
        <family val="3"/>
        <charset val="128"/>
      </rPr>
      <t>三井住友銀行</t>
    </r>
    <r>
      <rPr>
        <b/>
        <sz val="11"/>
        <rFont val="Arial"/>
        <family val="2"/>
      </rPr>
      <t xml:space="preserve">  </t>
    </r>
    <phoneticPr fontId="2"/>
  </si>
  <si>
    <r>
      <rPr>
        <b/>
        <sz val="11"/>
        <rFont val="游ゴシック"/>
        <family val="3"/>
        <charset val="128"/>
      </rPr>
      <t>ベイサイド支店</t>
    </r>
    <phoneticPr fontId="2"/>
  </si>
  <si>
    <r>
      <rPr>
        <b/>
        <sz val="11"/>
        <rFont val="游ゴシック"/>
        <family val="3"/>
        <charset val="128"/>
      </rPr>
      <t>当座</t>
    </r>
    <r>
      <rPr>
        <b/>
        <sz val="11"/>
        <rFont val="Arial"/>
        <family val="2"/>
      </rPr>
      <t xml:space="preserve"> : </t>
    </r>
    <phoneticPr fontId="2"/>
  </si>
  <si>
    <r>
      <rPr>
        <b/>
        <sz val="11"/>
        <rFont val="游ゴシック"/>
        <family val="3"/>
        <charset val="128"/>
      </rPr>
      <t>口座名義</t>
    </r>
    <r>
      <rPr>
        <b/>
        <sz val="11"/>
        <rFont val="Arial"/>
        <family val="2"/>
      </rPr>
      <t xml:space="preserve"> : </t>
    </r>
    <phoneticPr fontId="2"/>
  </si>
  <si>
    <t xml:space="preserve">    FAX : </t>
    <phoneticPr fontId="2"/>
  </si>
  <si>
    <r>
      <rPr>
        <sz val="12"/>
        <rFont val="游ゴシック"/>
        <family val="3"/>
        <charset val="128"/>
      </rPr>
      <t>連絡先</t>
    </r>
    <r>
      <rPr>
        <sz val="12"/>
        <rFont val="Arial"/>
        <family val="2"/>
      </rPr>
      <t xml:space="preserve"> (TEL &amp; FAX)</t>
    </r>
    <rPh sb="0" eb="3">
      <t>レンラクサキ</t>
    </rPh>
    <phoneticPr fontId="3"/>
  </si>
  <si>
    <t xml:space="preserve">    TEL : </t>
    <phoneticPr fontId="2"/>
  </si>
  <si>
    <t>20'DRY</t>
    <phoneticPr fontId="2"/>
  </si>
  <si>
    <t>40'DRY</t>
    <phoneticPr fontId="2"/>
  </si>
  <si>
    <t>40'HC DRY</t>
    <phoneticPr fontId="2"/>
  </si>
  <si>
    <t>20'REF</t>
    <phoneticPr fontId="2"/>
  </si>
  <si>
    <t>20'TANK</t>
    <phoneticPr fontId="2"/>
  </si>
  <si>
    <t>20'FLAT</t>
    <phoneticPr fontId="2"/>
  </si>
  <si>
    <t>40'FLAT</t>
    <phoneticPr fontId="2"/>
  </si>
  <si>
    <t>20'OPEN</t>
    <phoneticPr fontId="2"/>
  </si>
  <si>
    <t>40'OPEN</t>
    <phoneticPr fontId="2"/>
  </si>
  <si>
    <t>40'HC REF</t>
    <phoneticPr fontId="2"/>
  </si>
  <si>
    <t>OVER DAY</t>
    <phoneticPr fontId="2"/>
  </si>
  <si>
    <t>20'</t>
    <phoneticPr fontId="2"/>
  </si>
  <si>
    <t>40'</t>
    <phoneticPr fontId="2"/>
  </si>
  <si>
    <r>
      <rPr>
        <b/>
        <sz val="14"/>
        <color rgb="FFFF0000"/>
        <rFont val="ＭＳ Ｐゴシック"/>
        <family val="3"/>
        <charset val="128"/>
      </rPr>
      <t>＜</t>
    </r>
    <r>
      <rPr>
        <b/>
        <sz val="14"/>
        <color rgb="FFFF0000"/>
        <rFont val="Arial"/>
        <family val="2"/>
      </rPr>
      <t>COSCO</t>
    </r>
    <r>
      <rPr>
        <b/>
        <sz val="14"/>
        <color rgb="FFFF0000"/>
        <rFont val="ＭＳ Ｐゴシック"/>
        <family val="3"/>
        <charset val="128"/>
      </rPr>
      <t>貨物限定＞</t>
    </r>
    <rPh sb="6" eb="8">
      <t>カモツ</t>
    </rPh>
    <rPh sb="8" eb="10">
      <t>ゲンテイ</t>
    </rPh>
    <phoneticPr fontId="2"/>
  </si>
  <si>
    <t>8 - 9</t>
    <phoneticPr fontId="2"/>
  </si>
  <si>
    <t>10 - 14</t>
    <phoneticPr fontId="2"/>
  </si>
  <si>
    <t xml:space="preserve">OVER 15  </t>
    <phoneticPr fontId="2"/>
  </si>
  <si>
    <t>5 - 7</t>
    <phoneticPr fontId="2"/>
  </si>
  <si>
    <t>8 - 12</t>
    <phoneticPr fontId="2"/>
  </si>
  <si>
    <t>OVER 13</t>
    <phoneticPr fontId="2"/>
  </si>
  <si>
    <t>1 - 4</t>
    <phoneticPr fontId="2"/>
  </si>
  <si>
    <r>
      <rPr>
        <sz val="11"/>
        <rFont val="ＭＳ Ｐゴシック"/>
        <family val="3"/>
        <charset val="128"/>
      </rPr>
      <t>¥</t>
    </r>
    <r>
      <rPr>
        <sz val="11"/>
        <rFont val="Arial"/>
        <family val="2"/>
      </rPr>
      <t xml:space="preserve">5,000 (REF </t>
    </r>
    <r>
      <rPr>
        <sz val="11"/>
        <rFont val="ＭＳ Ｐゴシック"/>
        <family val="3"/>
        <charset val="128"/>
      </rPr>
      <t>のみ</t>
    </r>
    <r>
      <rPr>
        <sz val="11"/>
        <rFont val="Arial"/>
        <family val="2"/>
      </rPr>
      <t>)</t>
    </r>
    <phoneticPr fontId="2"/>
  </si>
  <si>
    <t>9 - 10</t>
    <phoneticPr fontId="2"/>
  </si>
  <si>
    <t>11 - 15</t>
    <phoneticPr fontId="2"/>
  </si>
  <si>
    <t>OVER 16</t>
    <phoneticPr fontId="2"/>
  </si>
  <si>
    <t>-</t>
    <phoneticPr fontId="2"/>
  </si>
  <si>
    <r>
      <rPr>
        <sz val="11"/>
        <rFont val="ＭＳ Ｐゴシック"/>
        <family val="3"/>
        <charset val="128"/>
      </rPr>
      <t>詳細は</t>
    </r>
    <r>
      <rPr>
        <sz val="11"/>
        <rFont val="Arial"/>
        <family val="2"/>
      </rPr>
      <t>COSCO HP(https://world.lines.coscoshipping.com/japan/jp/home)</t>
    </r>
    <r>
      <rPr>
        <sz val="11"/>
        <rFont val="ＭＳ Ｐゴシック"/>
        <family val="3"/>
        <charset val="128"/>
      </rPr>
      <t>をご確認願います。</t>
    </r>
    <rPh sb="0" eb="2">
      <t>ショウサイ</t>
    </rPh>
    <rPh sb="66" eb="68">
      <t>カクニン</t>
    </rPh>
    <rPh sb="68" eb="69">
      <t>ネガ</t>
    </rPh>
    <phoneticPr fontId="2"/>
  </si>
  <si>
    <t>PAN</t>
    <phoneticPr fontId="2"/>
  </si>
  <si>
    <t>COS</t>
    <phoneticPr fontId="2"/>
  </si>
  <si>
    <t>利用船社</t>
    <rPh sb="0" eb="2">
      <t>リヨウ</t>
    </rPh>
    <rPh sb="2" eb="4">
      <t>センシャ</t>
    </rPh>
    <phoneticPr fontId="2"/>
  </si>
  <si>
    <r>
      <t>PAN OCEAN</t>
    </r>
    <r>
      <rPr>
        <sz val="11"/>
        <rFont val="ＭＳ Ｐゴシック"/>
        <family val="3"/>
        <charset val="128"/>
      </rPr>
      <t>　料金表</t>
    </r>
    <rPh sb="10" eb="12">
      <t>リョウキン</t>
    </rPh>
    <rPh sb="12" eb="13">
      <t>ヒョウ</t>
    </rPh>
    <phoneticPr fontId="2"/>
  </si>
  <si>
    <r>
      <t>COSCO, COSCON SEA</t>
    </r>
    <r>
      <rPr>
        <sz val="11"/>
        <rFont val="ＭＳ Ｐゴシック"/>
        <family val="3"/>
        <charset val="128"/>
      </rPr>
      <t>　料金表</t>
    </r>
    <rPh sb="18" eb="20">
      <t>リョウキン</t>
    </rPh>
    <rPh sb="20" eb="21">
      <t>ヒョウ</t>
    </rPh>
    <phoneticPr fontId="2"/>
  </si>
  <si>
    <r>
      <t xml:space="preserve">COSCON, COSCON SEA ( COSU, 32HV ) </t>
    </r>
    <r>
      <rPr>
        <b/>
        <sz val="11"/>
        <rFont val="ＭＳ Ｐゴシック"/>
        <family val="3"/>
        <charset val="128"/>
      </rPr>
      <t>のみ下記デマレージタリフ適応</t>
    </r>
    <r>
      <rPr>
        <b/>
        <sz val="11"/>
        <rFont val="Arial"/>
        <family val="2"/>
      </rPr>
      <t xml:space="preserve"> </t>
    </r>
    <r>
      <rPr>
        <b/>
        <sz val="11"/>
        <rFont val="ＭＳ Ｐゴシック"/>
        <family val="3"/>
        <charset val="128"/>
      </rPr>
      <t>（あくまでもタリフです。別途問い合わせ願います）</t>
    </r>
    <rPh sb="36" eb="38">
      <t>カキ</t>
    </rPh>
    <rPh sb="46" eb="48">
      <t>テキオウ</t>
    </rPh>
    <rPh sb="61" eb="63">
      <t>ベット</t>
    </rPh>
    <rPh sb="63" eb="64">
      <t>ト</t>
    </rPh>
    <rPh sb="65" eb="66">
      <t>ア</t>
    </rPh>
    <rPh sb="68" eb="69">
      <t>ネガ</t>
    </rPh>
    <phoneticPr fontId="2"/>
  </si>
  <si>
    <r>
      <t># # # #  EXCEL</t>
    </r>
    <r>
      <rPr>
        <b/>
        <sz val="14"/>
        <color rgb="FFFF0000"/>
        <rFont val="ＭＳ Ｐゴシック"/>
        <family val="3"/>
        <charset val="128"/>
      </rPr>
      <t>のままで送付をお願い致します。フォームの加工はしないでください。</t>
    </r>
    <r>
      <rPr>
        <b/>
        <sz val="14"/>
        <color rgb="FFFF0000"/>
        <rFont val="Arial"/>
        <family val="2"/>
      </rPr>
      <t xml:space="preserve"> # # # #</t>
    </r>
    <rPh sb="18" eb="20">
      <t>ソウフ</t>
    </rPh>
    <rPh sb="22" eb="23">
      <t>ネガイ</t>
    </rPh>
    <rPh sb="24" eb="25">
      <t>タ</t>
    </rPh>
    <rPh sb="34" eb="36">
      <t>カコウ</t>
    </rPh>
    <phoneticPr fontId="2"/>
  </si>
  <si>
    <t>内容確認済み</t>
    <rPh sb="0" eb="2">
      <t>ナイヨウ</t>
    </rPh>
    <rPh sb="2" eb="4">
      <t>カクニン</t>
    </rPh>
    <rPh sb="4" eb="5">
      <t>ズ</t>
    </rPh>
    <phoneticPr fontId="2"/>
  </si>
  <si>
    <r>
      <t xml:space="preserve">PANASIA (13RH PASU </t>
    </r>
    <r>
      <rPr>
        <b/>
        <sz val="11"/>
        <rFont val="ＭＳ Ｐゴシック"/>
        <family val="3"/>
        <charset val="128"/>
      </rPr>
      <t>～</t>
    </r>
    <r>
      <rPr>
        <b/>
        <sz val="11"/>
        <rFont val="Arial"/>
        <family val="2"/>
      </rPr>
      <t>)</t>
    </r>
    <r>
      <rPr>
        <b/>
        <sz val="11"/>
        <rFont val="ＭＳ Ｐゴシック"/>
        <family val="3"/>
        <charset val="128"/>
      </rPr>
      <t>　のみ下記デマレージタリフ適応</t>
    </r>
    <r>
      <rPr>
        <b/>
        <sz val="11"/>
        <rFont val="Arial"/>
        <family val="2"/>
      </rPr>
      <t xml:space="preserve"> (FLAT, OPEN TOP</t>
    </r>
    <r>
      <rPr>
        <b/>
        <sz val="11"/>
        <rFont val="ＭＳ Ｐゴシック"/>
        <family val="3"/>
        <charset val="128"/>
      </rPr>
      <t>は</t>
    </r>
    <r>
      <rPr>
        <b/>
        <sz val="11"/>
        <rFont val="Arial"/>
        <family val="2"/>
      </rPr>
      <t>COSCO HP</t>
    </r>
    <r>
      <rPr>
        <b/>
        <sz val="11"/>
        <rFont val="ＭＳ Ｐゴシック"/>
        <family val="3"/>
        <charset val="128"/>
      </rPr>
      <t>を確認下さい</t>
    </r>
    <r>
      <rPr>
        <b/>
        <sz val="11"/>
        <rFont val="Arial"/>
        <family val="2"/>
      </rPr>
      <t>)</t>
    </r>
    <rPh sb="24" eb="26">
      <t>カキ</t>
    </rPh>
    <rPh sb="34" eb="36">
      <t>テキオウ</t>
    </rPh>
    <rPh sb="62" eb="64">
      <t>カクニン</t>
    </rPh>
    <rPh sb="64" eb="65">
      <t>クダ</t>
    </rPh>
    <phoneticPr fontId="2"/>
  </si>
  <si>
    <t xml:space="preserve">料金詳細は右の料金表赤枠をご確認下さい </t>
    <rPh sb="0" eb="2">
      <t>リョウキン</t>
    </rPh>
    <rPh sb="2" eb="4">
      <t>ショウサイ</t>
    </rPh>
    <rPh sb="5" eb="6">
      <t>ミギ</t>
    </rPh>
    <rPh sb="7" eb="9">
      <t>リョウキン</t>
    </rPh>
    <rPh sb="9" eb="10">
      <t>ヒョウ</t>
    </rPh>
    <rPh sb="10" eb="11">
      <t>アカ</t>
    </rPh>
    <rPh sb="11" eb="12">
      <t>ワク</t>
    </rPh>
    <rPh sb="14" eb="16">
      <t>カクニン</t>
    </rPh>
    <rPh sb="16" eb="17">
      <t>クダ</t>
    </rPh>
    <phoneticPr fontId="2"/>
  </si>
  <si>
    <t>PANASIA</t>
    <phoneticPr fontId="2"/>
  </si>
  <si>
    <t>荷役開始日</t>
    <rPh sb="0" eb="2">
      <t>ニヤク</t>
    </rPh>
    <rPh sb="2" eb="4">
      <t>カイシ</t>
    </rPh>
    <rPh sb="4" eb="5">
      <t>ビ</t>
    </rPh>
    <phoneticPr fontId="2"/>
  </si>
  <si>
    <t>COSCO, COSCON SEA</t>
    <phoneticPr fontId="2"/>
  </si>
  <si>
    <t>荷役開始日翌日</t>
    <rPh sb="0" eb="2">
      <t>ニヤク</t>
    </rPh>
    <rPh sb="2" eb="4">
      <t>カイシ</t>
    </rPh>
    <rPh sb="4" eb="5">
      <t>ビ</t>
    </rPh>
    <rPh sb="5" eb="7">
      <t>ヨクジツ</t>
    </rPh>
    <phoneticPr fontId="2"/>
  </si>
  <si>
    <r>
      <t>&lt;  FREE TIME</t>
    </r>
    <r>
      <rPr>
        <sz val="11"/>
        <rFont val="ＭＳ Ｐゴシック"/>
        <family val="3"/>
        <charset val="128"/>
      </rPr>
      <t>起算日</t>
    </r>
    <r>
      <rPr>
        <sz val="11"/>
        <rFont val="Arial"/>
        <family val="2"/>
      </rPr>
      <t xml:space="preserve">  &gt;</t>
    </r>
    <rPh sb="12" eb="15">
      <t>キサンビ</t>
    </rPh>
    <phoneticPr fontId="2"/>
  </si>
  <si>
    <t>DRY ( 1 - 7 DAYS FREE )</t>
    <phoneticPr fontId="2"/>
  </si>
  <si>
    <t xml:space="preserve">REEFER CONTAINER </t>
    <phoneticPr fontId="2"/>
  </si>
  <si>
    <t>REEFER, SPECIAL CONTAINER ( 1 - 4 DAYS FREE )</t>
    <phoneticPr fontId="2"/>
  </si>
  <si>
    <t>FAX : 03-6457-2387</t>
    <phoneticPr fontId="2"/>
  </si>
  <si>
    <t>TEL : 03-6457-2380</t>
    <phoneticPr fontId="3"/>
  </si>
  <si>
    <t>Mail : kgtt_imp@kamigumi.co.jp</t>
    <phoneticPr fontId="3"/>
  </si>
  <si>
    <r>
      <rPr>
        <b/>
        <sz val="28"/>
        <color theme="1"/>
        <rFont val="游ゴシック"/>
        <family val="3"/>
        <charset val="128"/>
      </rPr>
      <t xml:space="preserve">デマレージ支払振込申込書 </t>
    </r>
    <r>
      <rPr>
        <b/>
        <sz val="18"/>
        <color theme="1"/>
        <rFont val="游ゴシック"/>
        <family val="3"/>
        <charset val="128"/>
      </rPr>
      <t>兼</t>
    </r>
    <r>
      <rPr>
        <b/>
        <sz val="28"/>
        <color theme="1"/>
        <rFont val="游ゴシック"/>
        <family val="3"/>
        <charset val="128"/>
      </rPr>
      <t xml:space="preserve"> 請求書</t>
    </r>
  </si>
  <si>
    <t>T6140001006951</t>
    <phoneticPr fontId="2"/>
  </si>
  <si>
    <r>
      <rPr>
        <b/>
        <sz val="11"/>
        <rFont val="游ゴシック"/>
        <family val="3"/>
        <charset val="128"/>
      </rPr>
      <t>株式会社　上組</t>
    </r>
    <phoneticPr fontId="2"/>
  </si>
  <si>
    <r>
      <rPr>
        <b/>
        <sz val="11"/>
        <rFont val="ＭＳ Ｐゴシック"/>
        <family val="3"/>
        <charset val="128"/>
      </rPr>
      <t>登録番号：</t>
    </r>
    <phoneticPr fontId="2"/>
  </si>
  <si>
    <t>※電話での問い合わせは対応しておりませんので、本書にて申請願います。</t>
    <phoneticPr fontId="3"/>
  </si>
  <si>
    <t>※お客様のご都合による早期搬出は返金に応じかねますのでご了承願います。</t>
    <rPh sb="2" eb="4">
      <t>キャクサマ</t>
    </rPh>
    <rPh sb="6" eb="8">
      <t>ツゴウ</t>
    </rPh>
    <rPh sb="11" eb="13">
      <t>ソウキ</t>
    </rPh>
    <rPh sb="13" eb="15">
      <t>ハンシュツ</t>
    </rPh>
    <rPh sb="16" eb="18">
      <t>ヘンキン</t>
    </rPh>
    <rPh sb="19" eb="20">
      <t>オウ</t>
    </rPh>
    <rPh sb="28" eb="31">
      <t>リョウショウネガ</t>
    </rPh>
    <phoneticPr fontId="3"/>
  </si>
  <si>
    <r>
      <t>　営業時間外到着分は翌営業日に処理をさせて頂きます。</t>
    </r>
    <r>
      <rPr>
        <sz val="11"/>
        <color rgb="FFFF0000"/>
        <rFont val="游ゴシック"/>
        <family val="3"/>
        <charset val="128"/>
      </rPr>
      <t>(土日祝日対応不可)</t>
    </r>
    <rPh sb="1" eb="3">
      <t>エイギョウ</t>
    </rPh>
    <rPh sb="3" eb="5">
      <t>ジカン</t>
    </rPh>
    <rPh sb="5" eb="6">
      <t>ガイ</t>
    </rPh>
    <rPh sb="6" eb="8">
      <t>トウチャク</t>
    </rPh>
    <rPh sb="8" eb="9">
      <t>ブン</t>
    </rPh>
    <rPh sb="10" eb="11">
      <t>ヨク</t>
    </rPh>
    <rPh sb="11" eb="13">
      <t>エイギョウ</t>
    </rPh>
    <rPh sb="13" eb="14">
      <t>ビ</t>
    </rPh>
    <rPh sb="15" eb="17">
      <t>ショリ</t>
    </rPh>
    <rPh sb="21" eb="22">
      <t>イタダ</t>
    </rPh>
    <rPh sb="27" eb="29">
      <t>ドニチ</t>
    </rPh>
    <rPh sb="29" eb="31">
      <t>シュクジツ</t>
    </rPh>
    <rPh sb="31" eb="33">
      <t>タイオウ</t>
    </rPh>
    <rPh sb="33" eb="35">
      <t>フカ</t>
    </rPh>
    <phoneticPr fontId="2"/>
  </si>
  <si>
    <t>　デマレージ金額を記載し返信しますので、本紙と振込明細を右記にご送付願います。</t>
    <rPh sb="9" eb="11">
      <t>キサイ</t>
    </rPh>
    <rPh sb="12" eb="14">
      <t>ヘンシン</t>
    </rPh>
    <phoneticPr fontId="2"/>
  </si>
  <si>
    <r>
      <t>DRY</t>
    </r>
    <r>
      <rPr>
        <sz val="11"/>
        <rFont val="ＭＳ Ｐゴシック"/>
        <family val="3"/>
        <charset val="128"/>
      </rPr>
      <t>　(</t>
    </r>
    <r>
      <rPr>
        <sz val="11"/>
        <rFont val="Arial"/>
        <family val="2"/>
      </rPr>
      <t xml:space="preserve"> 1 - 8 DAYS FREE )</t>
    </r>
    <phoneticPr fontId="2"/>
  </si>
  <si>
    <t>※上記必要事項(ハイライト箇所)を記入の上、事前にご連絡をお願い致します。本紙に</t>
    <rPh sb="1" eb="3">
      <t>ジョウキ</t>
    </rPh>
    <rPh sb="3" eb="5">
      <t>ヒツヨウ</t>
    </rPh>
    <rPh sb="5" eb="7">
      <t>ジコウ</t>
    </rPh>
    <rPh sb="13" eb="15">
      <t>カショ</t>
    </rPh>
    <rPh sb="17" eb="19">
      <t>キニュウ</t>
    </rPh>
    <rPh sb="20" eb="21">
      <t>ウエ</t>
    </rPh>
    <rPh sb="22" eb="24">
      <t>ジゼン</t>
    </rPh>
    <rPh sb="26" eb="28">
      <t>レンラク</t>
    </rPh>
    <rPh sb="30" eb="31">
      <t>ネガイ</t>
    </rPh>
    <rPh sb="32" eb="33">
      <t>タ</t>
    </rPh>
    <rPh sb="37" eb="39">
      <t>ホンシ</t>
    </rPh>
    <phoneticPr fontId="3"/>
  </si>
  <si>
    <t>　(本紙と振込明細を頂けなければ、振込頂いても処理は完了致しません)</t>
    <rPh sb="2" eb="4">
      <t>ホンシ</t>
    </rPh>
    <rPh sb="5" eb="7">
      <t>フリコミ</t>
    </rPh>
    <rPh sb="7" eb="9">
      <t>メイサイ</t>
    </rPh>
    <rPh sb="10" eb="11">
      <t>イタダ</t>
    </rPh>
    <rPh sb="17" eb="19">
      <t>フリコミ</t>
    </rPh>
    <rPh sb="19" eb="20">
      <t>イタダ</t>
    </rPh>
    <rPh sb="23" eb="25">
      <t>ショリ</t>
    </rPh>
    <rPh sb="26" eb="28">
      <t>カンリョウ</t>
    </rPh>
    <rPh sb="28" eb="29">
      <t>イタ</t>
    </rPh>
    <phoneticPr fontId="2"/>
  </si>
  <si>
    <t>※誤入金による返金は事務手数料が発生し、処理にお時間を頂きます。またその際は、</t>
    <rPh sb="1" eb="2">
      <t>アヤマ</t>
    </rPh>
    <rPh sb="2" eb="4">
      <t>ニュウキン</t>
    </rPh>
    <rPh sb="7" eb="9">
      <t>ヘンキン</t>
    </rPh>
    <rPh sb="10" eb="12">
      <t>ジム</t>
    </rPh>
    <rPh sb="12" eb="15">
      <t>テスウリョウ</t>
    </rPh>
    <rPh sb="16" eb="18">
      <t>ハッセイ</t>
    </rPh>
    <rPh sb="20" eb="22">
      <t>ショリ</t>
    </rPh>
    <rPh sb="24" eb="26">
      <t>ジカン</t>
    </rPh>
    <rPh sb="27" eb="28">
      <t>イタダ</t>
    </rPh>
    <rPh sb="36" eb="37">
      <t>サイ</t>
    </rPh>
    <phoneticPr fontId="3"/>
  </si>
  <si>
    <t>　事務手数料及び銀行の振込手数料を引いた金額を返金致しますのでご注意願います。</t>
    <rPh sb="1" eb="3">
      <t>ジム</t>
    </rPh>
    <rPh sb="3" eb="6">
      <t>テスウリョウ</t>
    </rPh>
    <rPh sb="6" eb="7">
      <t>オヨ</t>
    </rPh>
    <rPh sb="8" eb="10">
      <t>ギンコウ</t>
    </rPh>
    <rPh sb="11" eb="13">
      <t>フリコミ</t>
    </rPh>
    <rPh sb="13" eb="16">
      <t>テスウリョウ</t>
    </rPh>
    <rPh sb="17" eb="18">
      <t>ヒ</t>
    </rPh>
    <rPh sb="20" eb="22">
      <t>キンガク</t>
    </rPh>
    <rPh sb="23" eb="25">
      <t>ヘンキン</t>
    </rPh>
    <rPh sb="25" eb="26">
      <t>イタ</t>
    </rPh>
    <phoneticPr fontId="3"/>
  </si>
  <si>
    <t>※対象本船の荷役スケジュール確定後にご返信致しますので、ご了承願います。</t>
    <rPh sb="1" eb="3">
      <t>タイショウ</t>
    </rPh>
    <rPh sb="3" eb="5">
      <t>ホンセン</t>
    </rPh>
    <rPh sb="6" eb="8">
      <t>ニヤク</t>
    </rPh>
    <rPh sb="14" eb="16">
      <t>カクテイ</t>
    </rPh>
    <rPh sb="16" eb="17">
      <t>ゴ</t>
    </rPh>
    <rPh sb="19" eb="21">
      <t>ヘンシン</t>
    </rPh>
    <rPh sb="21" eb="22">
      <t>イタ</t>
    </rPh>
    <rPh sb="29" eb="32">
      <t>リョウショウネガ</t>
    </rPh>
    <phoneticPr fontId="3"/>
  </si>
  <si>
    <t>※受付順に対応して参りますので、お急ぎの方はお早目にお送り下さい。</t>
    <rPh sb="1" eb="3">
      <t>ウケツケ</t>
    </rPh>
    <rPh sb="3" eb="4">
      <t>ジュン</t>
    </rPh>
    <rPh sb="5" eb="7">
      <t>タイオウ</t>
    </rPh>
    <rPh sb="9" eb="10">
      <t>マイ</t>
    </rPh>
    <rPh sb="17" eb="18">
      <t>イソ</t>
    </rPh>
    <rPh sb="20" eb="21">
      <t>ホウ</t>
    </rPh>
    <rPh sb="23" eb="24">
      <t>ハヤ</t>
    </rPh>
    <rPh sb="24" eb="25">
      <t>メ</t>
    </rPh>
    <rPh sb="27" eb="28">
      <t>オク</t>
    </rPh>
    <rPh sb="29" eb="30">
      <t>クダ</t>
    </rPh>
    <phoneticPr fontId="3"/>
  </si>
  <si>
    <t>※営業時間内 (平日 月～ 金曜日 / 08:30-16:30) に到着分の対応となります。</t>
    <rPh sb="1" eb="3">
      <t>エイギョウ</t>
    </rPh>
    <rPh sb="3" eb="5">
      <t>ジカン</t>
    </rPh>
    <rPh sb="5" eb="6">
      <t>ナイ</t>
    </rPh>
    <rPh sb="8" eb="10">
      <t>ヘイジツ</t>
    </rPh>
    <rPh sb="11" eb="12">
      <t>ゲツ</t>
    </rPh>
    <rPh sb="14" eb="15">
      <t>キン</t>
    </rPh>
    <rPh sb="15" eb="17">
      <t>ヨウビ</t>
    </rPh>
    <rPh sb="34" eb="36">
      <t>トウチャク</t>
    </rPh>
    <rPh sb="36" eb="37">
      <t>ブン</t>
    </rPh>
    <rPh sb="38" eb="40">
      <t>タイオウ</t>
    </rPh>
    <phoneticPr fontId="3"/>
  </si>
  <si>
    <t>※振込手数料は貴社にてご負担願います。</t>
    <rPh sb="1" eb="3">
      <t>フリコミ</t>
    </rPh>
    <rPh sb="3" eb="6">
      <t>テスウリョウ</t>
    </rPh>
    <rPh sb="7" eb="9">
      <t>キシャ</t>
    </rPh>
    <rPh sb="12" eb="15">
      <t>フタンネガ</t>
    </rPh>
    <phoneticPr fontId="3"/>
  </si>
  <si>
    <t xml:space="preserve">    コンテナNoと搬出日を確認し、ご注意頂き振り込み手配頂きます様お願い致します。</t>
    <phoneticPr fontId="2"/>
  </si>
  <si>
    <t>上記の内容でデマレージを支払います。</t>
    <rPh sb="0" eb="2">
      <t>ジョウキ</t>
    </rPh>
    <rPh sb="3" eb="5">
      <t>ナイヨウ</t>
    </rPh>
    <rPh sb="12" eb="14">
      <t>シハラ</t>
    </rPh>
    <phoneticPr fontId="3"/>
  </si>
  <si>
    <t>※手続き終了後にコンテナNo及び金額変更には対応しておりませんので、お振込みの際は十分に</t>
    <phoneticPr fontId="2"/>
  </si>
  <si>
    <t>※FREE TIME延長後のコンテナNoの変更は出来ません。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</si>
</sst>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quot;#,##0_);\(&quot;¥&quot;#,##0\)"/>
    <numFmt numFmtId="177" formatCode="&quot;¥&quot;#,##0_);[Red]\(&quot;¥&quot;#,##0\)"/>
  </numFmts>
  <fonts count="4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font>
    <font>
      <sz val="11"/>
      <name val="Arial"/>
      <family val="2"/>
    </font>
    <font>
      <sz val="12"/>
      <name val="Arial"/>
      <family val="2"/>
    </font>
    <font>
      <sz val="12"/>
      <name val="游ゴシック"/>
      <family val="3"/>
      <charset val="128"/>
    </font>
    <font>
      <sz val="11"/>
      <color theme="1"/>
      <name val="Arial"/>
      <family val="2"/>
    </font>
    <font>
      <b/>
      <sz val="28"/>
      <color theme="1"/>
      <name val="Arial"/>
      <family val="2"/>
    </font>
    <font>
      <b/>
      <sz val="28"/>
      <color theme="1"/>
      <name val="游ゴシック"/>
      <family val="3"/>
      <charset val="128"/>
    </font>
    <font>
      <b/>
      <sz val="14"/>
      <name val="Arial"/>
      <family val="2"/>
    </font>
    <font>
      <b/>
      <sz val="14"/>
      <name val="游ゴシック"/>
      <family val="3"/>
      <charset val="128"/>
    </font>
    <font>
      <b/>
      <sz val="13"/>
      <name val="Arial"/>
      <family val="2"/>
    </font>
    <font>
      <b/>
      <sz val="12"/>
      <name val="Arial"/>
      <family val="2"/>
    </font>
    <font>
      <b/>
      <sz val="11"/>
      <name val="Arial"/>
      <family val="2"/>
    </font>
    <font>
      <b/>
      <sz val="11"/>
      <name val="游ゴシック"/>
      <family val="3"/>
      <charset val="128"/>
    </font>
    <font>
      <b/>
      <sz val="11"/>
      <color rgb="FFFF0000"/>
      <name val="游ゴシック"/>
      <family val="3"/>
      <charset val="128"/>
    </font>
    <font>
      <b/>
      <sz val="11"/>
      <color rgb="FFFF0000"/>
      <name val="Arial"/>
      <family val="2"/>
    </font>
    <font>
      <b/>
      <sz val="14"/>
      <color rgb="FFFF0000"/>
      <name val="Arial"/>
      <family val="3"/>
      <charset val="128"/>
    </font>
    <font>
      <b/>
      <sz val="14"/>
      <color rgb="FFFF0000"/>
      <name val="ＭＳ Ｐゴシック"/>
      <family val="3"/>
      <charset val="128"/>
    </font>
    <font>
      <b/>
      <sz val="14"/>
      <color rgb="FFFF0000"/>
      <name val="Arial"/>
      <family val="2"/>
    </font>
    <font>
      <sz val="11"/>
      <name val="Arial"/>
      <family val="3"/>
      <charset val="128"/>
    </font>
    <font>
      <sz val="14"/>
      <color theme="1"/>
      <name val="Arial"/>
      <family val="2"/>
    </font>
    <font>
      <b/>
      <sz val="12"/>
      <color theme="1"/>
      <name val="Arial"/>
      <family val="2"/>
    </font>
    <font>
      <b/>
      <sz val="14"/>
      <color theme="1"/>
      <name val="Arial"/>
      <family val="2"/>
    </font>
    <font>
      <sz val="12"/>
      <color theme="1"/>
      <name val="Arial"/>
      <family val="2"/>
    </font>
    <font>
      <b/>
      <sz val="11"/>
      <color theme="1"/>
      <name val="Arial"/>
      <family val="2"/>
    </font>
    <font>
      <sz val="14"/>
      <color rgb="FFFF0000"/>
      <name val="游ゴシック"/>
      <family val="3"/>
      <charset val="128"/>
      <scheme val="minor"/>
    </font>
    <font>
      <b/>
      <sz val="12"/>
      <color rgb="FF000000"/>
      <name val="Arial"/>
      <family val="2"/>
    </font>
    <font>
      <sz val="11"/>
      <color theme="0"/>
      <name val="Arial"/>
      <family val="2"/>
    </font>
    <font>
      <b/>
      <sz val="12"/>
      <color theme="1"/>
      <name val="ＭＳ Ｐゴシック"/>
      <family val="3"/>
      <charset val="128"/>
    </font>
    <font>
      <b/>
      <sz val="11"/>
      <name val="ＭＳ Ｐゴシック"/>
      <family val="3"/>
      <charset val="128"/>
    </font>
    <font>
      <b/>
      <sz val="12"/>
      <color rgb="FFFF0000"/>
      <name val="Arial"/>
      <family val="2"/>
    </font>
    <font>
      <sz val="11"/>
      <color theme="0"/>
      <name val="ＭＳ Ｐゴシック"/>
      <family val="3"/>
      <charset val="128"/>
    </font>
    <font>
      <b/>
      <sz val="12"/>
      <color rgb="FFFF0000"/>
      <name val="Arial"/>
      <family val="3"/>
      <charset val="128"/>
    </font>
    <font>
      <sz val="14"/>
      <name val="Arial"/>
      <family val="2"/>
    </font>
    <font>
      <sz val="16"/>
      <name val="Arial"/>
      <family val="2"/>
    </font>
    <font>
      <b/>
      <sz val="18"/>
      <color theme="1"/>
      <name val="游ゴシック"/>
      <family val="3"/>
      <charset val="128"/>
    </font>
    <font>
      <b/>
      <sz val="12"/>
      <name val="ＭＳ Ｐゴシック"/>
      <family val="3"/>
      <charset val="128"/>
    </font>
    <font>
      <sz val="11"/>
      <color theme="1"/>
      <name val="MS UI Gothic"/>
      <family val="2"/>
      <charset val="1"/>
    </font>
    <font>
      <sz val="11"/>
      <color rgb="FFFF0000"/>
      <name val="游ゴシック"/>
      <family val="3"/>
      <charset val="128"/>
    </font>
    <font>
      <sz val="12"/>
      <name val="Arial"/>
      <family val="3"/>
      <charset val="128"/>
    </font>
    <font>
      <sz val="11"/>
      <name val="游ゴシック"/>
      <family val="3"/>
      <charset val="128"/>
      <scheme val="minor"/>
    </font>
    <font>
      <sz val="11"/>
      <color theme="1"/>
      <name val="游ゴシック"/>
      <family val="3"/>
      <charset val="128"/>
    </font>
    <font>
      <sz val="11"/>
      <color theme="1"/>
      <name val="游ゴシック"/>
      <family val="3"/>
      <charset val="128"/>
      <scheme val="minor"/>
    </font>
    <font>
      <b/>
      <sz val="14"/>
      <color rgb="FFFF0000"/>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7" tint="0.79998168889431442"/>
        <bgColor indexed="64"/>
      </patternFill>
    </fill>
  </fills>
  <borders count="49">
    <border>
      <left/>
      <right/>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2">
    <xf numFmtId="0" fontId="0" fillId="0" borderId="0">
      <alignment vertical="center"/>
    </xf>
    <xf numFmtId="0" fontId="1" fillId="0" borderId="0"/>
  </cellStyleXfs>
  <cellXfs count="184">
    <xf numFmtId="0" fontId="0" fillId="0" borderId="0" xfId="0">
      <alignment vertical="center"/>
    </xf>
    <xf numFmtId="0" fontId="5" fillId="0" borderId="0" xfId="1" applyFont="1" applyProtection="1"/>
    <xf numFmtId="0" fontId="14" fillId="0" borderId="0" xfId="1" applyFont="1" applyAlignment="1" applyProtection="1">
      <alignment horizontal="right" vertical="center"/>
    </xf>
    <xf numFmtId="0" fontId="14" fillId="0" borderId="0" xfId="1" applyFont="1" applyAlignment="1" applyProtection="1">
      <alignment horizontal="left" vertical="center"/>
    </xf>
    <xf numFmtId="0" fontId="15" fillId="0" borderId="12" xfId="1" applyFont="1" applyBorder="1" applyAlignment="1" applyProtection="1">
      <alignment horizontal="center"/>
    </xf>
    <xf numFmtId="0" fontId="15" fillId="0" borderId="27" xfId="1" applyFont="1" applyBorder="1" applyAlignment="1" applyProtection="1">
      <alignment horizontal="center"/>
    </xf>
    <xf numFmtId="49" fontId="15" fillId="0" borderId="16" xfId="1" applyNumberFormat="1" applyFont="1" applyBorder="1" applyAlignment="1" applyProtection="1">
      <alignment horizontal="center"/>
    </xf>
    <xf numFmtId="49" fontId="5" fillId="0" borderId="9" xfId="1" applyNumberFormat="1" applyFont="1" applyBorder="1" applyAlignment="1" applyProtection="1">
      <alignment horizontal="center"/>
    </xf>
    <xf numFmtId="49" fontId="5" fillId="0" borderId="39" xfId="1" applyNumberFormat="1" applyFont="1" applyBorder="1" applyAlignment="1" applyProtection="1">
      <alignment horizontal="center"/>
    </xf>
    <xf numFmtId="49" fontId="5" fillId="0" borderId="6" xfId="1" applyNumberFormat="1" applyFont="1" applyBorder="1" applyAlignment="1" applyProtection="1">
      <alignment horizontal="center"/>
    </xf>
    <xf numFmtId="49" fontId="5" fillId="0" borderId="3" xfId="1" applyNumberFormat="1" applyFont="1" applyBorder="1" applyAlignment="1" applyProtection="1">
      <alignment horizontal="center"/>
    </xf>
    <xf numFmtId="0" fontId="22" fillId="0" borderId="0" xfId="1" applyFont="1" applyProtection="1"/>
    <xf numFmtId="0" fontId="9" fillId="0" borderId="0" xfId="1" applyFont="1" applyAlignment="1" applyProtection="1">
      <alignment horizontal="center" vertical="center"/>
    </xf>
    <xf numFmtId="0" fontId="8" fillId="0" borderId="0" xfId="1" applyFont="1" applyProtection="1"/>
    <xf numFmtId="0" fontId="25" fillId="0" borderId="0" xfId="1" applyFont="1" applyBorder="1" applyAlignment="1" applyProtection="1">
      <alignment horizontal="center" vertical="center"/>
    </xf>
    <xf numFmtId="5" fontId="24" fillId="0" borderId="0" xfId="1" applyNumberFormat="1" applyFont="1" applyBorder="1" applyAlignment="1" applyProtection="1">
      <alignment horizontal="right"/>
    </xf>
    <xf numFmtId="0" fontId="26" fillId="0" borderId="0" xfId="1" applyFont="1" applyBorder="1" applyAlignment="1" applyProtection="1">
      <alignment horizontal="center" vertical="distributed"/>
    </xf>
    <xf numFmtId="0" fontId="26" fillId="0" borderId="0" xfId="1" applyFont="1" applyBorder="1" applyAlignment="1" applyProtection="1">
      <alignment horizontal="left" vertical="distributed"/>
    </xf>
    <xf numFmtId="0" fontId="26" fillId="0" borderId="0" xfId="1" applyFont="1" applyBorder="1" applyAlignment="1" applyProtection="1">
      <alignment horizontal="left"/>
    </xf>
    <xf numFmtId="0" fontId="8" fillId="0" borderId="0" xfId="1" applyFont="1" applyAlignment="1" applyProtection="1">
      <alignment horizontal="center"/>
    </xf>
    <xf numFmtId="0" fontId="27" fillId="0" borderId="0" xfId="1" applyFont="1" applyBorder="1" applyAlignment="1" applyProtection="1">
      <alignment horizontal="center"/>
    </xf>
    <xf numFmtId="49" fontId="27" fillId="0" borderId="0" xfId="1" applyNumberFormat="1" applyFont="1" applyBorder="1" applyAlignment="1" applyProtection="1">
      <alignment horizontal="center"/>
    </xf>
    <xf numFmtId="49" fontId="8" fillId="0" borderId="0" xfId="1" applyNumberFormat="1" applyFont="1" applyBorder="1" applyAlignment="1" applyProtection="1">
      <alignment horizontal="center" vertical="center"/>
    </xf>
    <xf numFmtId="49" fontId="8" fillId="0" borderId="0" xfId="1" applyNumberFormat="1" applyFont="1" applyBorder="1" applyAlignment="1" applyProtection="1">
      <alignment horizontal="center"/>
    </xf>
    <xf numFmtId="14" fontId="8" fillId="0" borderId="0" xfId="1" applyNumberFormat="1" applyFont="1" applyBorder="1" applyAlignment="1" applyProtection="1">
      <alignment horizontal="center"/>
    </xf>
    <xf numFmtId="176" fontId="8" fillId="0" borderId="0" xfId="1" applyNumberFormat="1" applyFont="1" applyBorder="1" applyAlignment="1" applyProtection="1">
      <alignment horizontal="center"/>
    </xf>
    <xf numFmtId="0" fontId="11" fillId="0" borderId="0" xfId="1" applyFont="1" applyBorder="1" applyAlignment="1" applyProtection="1">
      <alignment horizontal="center" vertical="center"/>
      <protection locked="0"/>
    </xf>
    <xf numFmtId="0" fontId="11" fillId="0" borderId="0" xfId="1" applyFont="1" applyBorder="1" applyAlignment="1" applyProtection="1">
      <alignment horizontal="center" vertical="center"/>
    </xf>
    <xf numFmtId="177" fontId="28" fillId="0" borderId="0" xfId="1" quotePrefix="1" applyNumberFormat="1" applyFont="1" applyBorder="1" applyAlignment="1" applyProtection="1">
      <alignment horizontal="center" vertical="center" shrinkToFit="1"/>
      <protection locked="0"/>
    </xf>
    <xf numFmtId="5" fontId="14" fillId="0" borderId="0" xfId="1" applyNumberFormat="1" applyFont="1" applyBorder="1" applyAlignment="1" applyProtection="1">
      <alignment horizontal="center" vertical="center"/>
      <protection locked="0"/>
    </xf>
    <xf numFmtId="14" fontId="14" fillId="0" borderId="0" xfId="1" applyNumberFormat="1" applyFont="1" applyBorder="1" applyAlignment="1" applyProtection="1">
      <alignment horizontal="right"/>
      <protection locked="0"/>
    </xf>
    <xf numFmtId="0" fontId="6" fillId="0" borderId="0" xfId="1" applyFont="1" applyBorder="1" applyAlignment="1" applyProtection="1">
      <alignment horizontal="center" vertical="distributed"/>
    </xf>
    <xf numFmtId="0" fontId="6" fillId="0" borderId="0" xfId="1" applyFont="1" applyBorder="1" applyAlignment="1" applyProtection="1">
      <alignment horizontal="left" vertical="distributed"/>
      <protection locked="0"/>
    </xf>
    <xf numFmtId="0" fontId="6" fillId="0" borderId="0" xfId="1" applyFont="1" applyBorder="1" applyAlignment="1" applyProtection="1">
      <alignment horizontal="left"/>
      <protection locked="0"/>
    </xf>
    <xf numFmtId="49" fontId="18" fillId="0" borderId="0" xfId="1" applyNumberFormat="1" applyFont="1" applyBorder="1" applyAlignment="1" applyProtection="1">
      <alignment horizontal="center" vertical="center"/>
    </xf>
    <xf numFmtId="49" fontId="5" fillId="0" borderId="0" xfId="1" applyNumberFormat="1" applyFont="1" applyBorder="1" applyAlignment="1" applyProtection="1">
      <alignment horizontal="center"/>
    </xf>
    <xf numFmtId="14" fontId="5" fillId="0" borderId="0" xfId="1" applyNumberFormat="1" applyFont="1" applyBorder="1" applyAlignment="1" applyProtection="1">
      <alignment horizontal="center"/>
    </xf>
    <xf numFmtId="176" fontId="5" fillId="0" borderId="0" xfId="1" applyNumberFormat="1" applyFont="1" applyBorder="1" applyAlignment="1" applyProtection="1">
      <alignment horizontal="center"/>
    </xf>
    <xf numFmtId="14" fontId="0" fillId="7" borderId="0" xfId="0" applyNumberFormat="1" applyFill="1">
      <alignment vertical="center"/>
    </xf>
    <xf numFmtId="177" fontId="14" fillId="0" borderId="23" xfId="1" applyNumberFormat="1" applyFont="1" applyBorder="1" applyAlignment="1" applyProtection="1">
      <alignment horizontal="right"/>
      <protection locked="0"/>
    </xf>
    <xf numFmtId="177" fontId="29" fillId="0" borderId="21" xfId="0" applyNumberFormat="1" applyFont="1" applyBorder="1">
      <alignment vertical="center"/>
    </xf>
    <xf numFmtId="56" fontId="14" fillId="8" borderId="21" xfId="1" applyNumberFormat="1" applyFont="1" applyFill="1" applyBorder="1" applyAlignment="1" applyProtection="1">
      <alignment horizontal="center" vertical="center"/>
      <protection locked="0"/>
    </xf>
    <xf numFmtId="0" fontId="30" fillId="0" borderId="0" xfId="1" applyFont="1" applyProtection="1">
      <protection locked="0"/>
    </xf>
    <xf numFmtId="0" fontId="31" fillId="0" borderId="0" xfId="1" applyFont="1" applyAlignment="1" applyProtection="1">
      <alignment horizontal="center" vertical="center"/>
    </xf>
    <xf numFmtId="0" fontId="8" fillId="0" borderId="0" xfId="1" applyFont="1" applyAlignment="1" applyProtection="1">
      <alignment horizontal="right"/>
    </xf>
    <xf numFmtId="0" fontId="5" fillId="0" borderId="0" xfId="1" applyFont="1" applyAlignment="1" applyProtection="1">
      <alignment horizontal="right"/>
    </xf>
    <xf numFmtId="0" fontId="5" fillId="0" borderId="0" xfId="1" applyFont="1" applyBorder="1" applyAlignment="1" applyProtection="1">
      <alignment horizontal="right"/>
    </xf>
    <xf numFmtId="5" fontId="8" fillId="3" borderId="0" xfId="1" applyNumberFormat="1" applyFont="1" applyFill="1" applyBorder="1" applyAlignment="1" applyProtection="1">
      <alignment horizontal="right"/>
    </xf>
    <xf numFmtId="5" fontId="8" fillId="4" borderId="0" xfId="1" applyNumberFormat="1" applyFont="1" applyFill="1" applyBorder="1" applyAlignment="1" applyProtection="1">
      <alignment horizontal="right"/>
    </xf>
    <xf numFmtId="5" fontId="8" fillId="4" borderId="0" xfId="1" applyNumberFormat="1" applyFont="1" applyFill="1" applyAlignment="1" applyProtection="1">
      <alignment horizontal="right"/>
    </xf>
    <xf numFmtId="5" fontId="8" fillId="5" borderId="0" xfId="1" applyNumberFormat="1" applyFont="1" applyFill="1" applyAlignment="1" applyProtection="1">
      <alignment horizontal="right"/>
    </xf>
    <xf numFmtId="5" fontId="8" fillId="5" borderId="0" xfId="1" applyNumberFormat="1" applyFont="1" applyFill="1" applyBorder="1" applyAlignment="1" applyProtection="1">
      <alignment horizontal="right"/>
    </xf>
    <xf numFmtId="5" fontId="8" fillId="6" borderId="0" xfId="1" applyNumberFormat="1" applyFont="1" applyFill="1" applyAlignment="1" applyProtection="1">
      <alignment horizontal="right"/>
    </xf>
    <xf numFmtId="5" fontId="8" fillId="5" borderId="0" xfId="1" applyNumberFormat="1" applyFont="1" applyFill="1" applyProtection="1"/>
    <xf numFmtId="5" fontId="8" fillId="6" borderId="0" xfId="1" applyNumberFormat="1" applyFont="1" applyFill="1" applyProtection="1"/>
    <xf numFmtId="5" fontId="8" fillId="5" borderId="0" xfId="1" applyNumberFormat="1" applyFont="1" applyFill="1" applyBorder="1" applyProtection="1"/>
    <xf numFmtId="0" fontId="1" fillId="0" borderId="0" xfId="1" applyFont="1" applyAlignment="1" applyProtection="1">
      <alignment horizontal="center"/>
    </xf>
    <xf numFmtId="0" fontId="14" fillId="0" borderId="21" xfId="1" applyFont="1" applyBorder="1" applyAlignment="1" applyProtection="1">
      <alignment horizontal="center" vertical="center"/>
    </xf>
    <xf numFmtId="0" fontId="25" fillId="0" borderId="0" xfId="1" applyFont="1" applyBorder="1" applyAlignment="1" applyProtection="1">
      <alignment vertical="center"/>
    </xf>
    <xf numFmtId="0" fontId="30" fillId="0" borderId="0" xfId="1" applyFont="1" applyProtection="1"/>
    <xf numFmtId="0" fontId="34" fillId="0" borderId="0" xfId="1" applyFont="1" applyProtection="1"/>
    <xf numFmtId="0" fontId="34" fillId="7" borderId="0" xfId="1" applyFont="1" applyFill="1" applyProtection="1"/>
    <xf numFmtId="0" fontId="1" fillId="0" borderId="44" xfId="1" applyFont="1" applyBorder="1" applyAlignment="1" applyProtection="1">
      <alignment horizontal="center"/>
    </xf>
    <xf numFmtId="0" fontId="1" fillId="0" borderId="43" xfId="1" applyFont="1" applyBorder="1" applyAlignment="1" applyProtection="1">
      <alignment horizontal="center"/>
    </xf>
    <xf numFmtId="49" fontId="5" fillId="0" borderId="9" xfId="1" applyNumberFormat="1" applyFont="1" applyBorder="1" applyAlignment="1" applyProtection="1">
      <alignment horizontal="center" vertical="center"/>
    </xf>
    <xf numFmtId="49" fontId="15" fillId="0" borderId="27" xfId="1" applyNumberFormat="1" applyFont="1" applyBorder="1" applyAlignment="1" applyProtection="1">
      <alignment horizontal="center"/>
    </xf>
    <xf numFmtId="14" fontId="40" fillId="0" borderId="0" xfId="1" applyNumberFormat="1" applyFont="1" applyBorder="1" applyAlignment="1" applyProtection="1">
      <alignment horizontal="center"/>
    </xf>
    <xf numFmtId="56" fontId="14" fillId="8" borderId="0" xfId="1" applyNumberFormat="1" applyFont="1" applyFill="1" applyBorder="1" applyAlignment="1" applyProtection="1">
      <alignment horizontal="center" vertical="center"/>
      <protection locked="0"/>
    </xf>
    <xf numFmtId="0" fontId="5" fillId="0" borderId="0" xfId="1" applyFont="1" applyAlignment="1" applyProtection="1">
      <alignment horizontal="center"/>
    </xf>
    <xf numFmtId="14" fontId="24" fillId="0" borderId="0" xfId="1" applyNumberFormat="1" applyFont="1" applyAlignment="1" applyProtection="1">
      <alignment horizontal="center" vertical="center"/>
    </xf>
    <xf numFmtId="0" fontId="11" fillId="0" borderId="21" xfId="1" applyFont="1" applyBorder="1" applyAlignment="1" applyProtection="1">
      <alignment horizontal="center" vertical="center"/>
    </xf>
    <xf numFmtId="0" fontId="15" fillId="0" borderId="0" xfId="1" applyFont="1" applyBorder="1" applyAlignment="1" applyProtection="1">
      <alignment horizontal="center"/>
    </xf>
    <xf numFmtId="49" fontId="15" fillId="0" borderId="0" xfId="1" applyNumberFormat="1" applyFont="1" applyBorder="1" applyAlignment="1" applyProtection="1">
      <alignment horizontal="center"/>
    </xf>
    <xf numFmtId="0" fontId="1" fillId="0" borderId="0" xfId="1" applyFont="1" applyBorder="1" applyAlignment="1" applyProtection="1">
      <alignment horizontal="center"/>
    </xf>
    <xf numFmtId="0" fontId="5" fillId="0" borderId="0" xfId="1" applyFont="1" applyBorder="1" applyAlignment="1" applyProtection="1">
      <alignment horizontal="center"/>
    </xf>
    <xf numFmtId="0" fontId="10" fillId="0" borderId="0" xfId="1" applyFont="1" applyAlignment="1" applyProtection="1">
      <alignment horizontal="center" vertical="top"/>
    </xf>
    <xf numFmtId="0" fontId="9" fillId="0" borderId="0" xfId="1" applyFont="1" applyAlignment="1" applyProtection="1">
      <alignment horizontal="center" vertical="top"/>
    </xf>
    <xf numFmtId="14" fontId="24" fillId="0" borderId="0" xfId="1" applyNumberFormat="1" applyFont="1" applyAlignment="1" applyProtection="1">
      <alignment horizontal="center" vertical="center"/>
    </xf>
    <xf numFmtId="0" fontId="5" fillId="0" borderId="0" xfId="1" applyFont="1" applyAlignment="1" applyProtection="1">
      <alignment horizontal="center"/>
    </xf>
    <xf numFmtId="0" fontId="11" fillId="0" borderId="22" xfId="1" applyFont="1" applyBorder="1" applyAlignment="1" applyProtection="1">
      <alignment horizontal="right" vertical="center"/>
    </xf>
    <xf numFmtId="0" fontId="11" fillId="8" borderId="22" xfId="1" applyFont="1" applyFill="1" applyBorder="1" applyAlignment="1" applyProtection="1">
      <alignment horizontal="center" vertical="center"/>
      <protection locked="0"/>
    </xf>
    <xf numFmtId="0" fontId="14" fillId="8" borderId="20" xfId="1" applyFont="1" applyFill="1" applyBorder="1" applyAlignment="1" applyProtection="1">
      <alignment horizontal="center" vertical="center"/>
      <protection locked="0"/>
    </xf>
    <xf numFmtId="0" fontId="14" fillId="8" borderId="40" xfId="1" applyFont="1" applyFill="1" applyBorder="1" applyAlignment="1" applyProtection="1">
      <alignment horizontal="center" vertical="center"/>
      <protection locked="0"/>
    </xf>
    <xf numFmtId="0" fontId="14" fillId="8" borderId="19" xfId="1" applyFont="1" applyFill="1" applyBorder="1" applyAlignment="1" applyProtection="1">
      <alignment horizontal="center" vertical="center"/>
      <protection locked="0"/>
    </xf>
    <xf numFmtId="56" fontId="39" fillId="8" borderId="20" xfId="1" applyNumberFormat="1" applyFont="1" applyFill="1" applyBorder="1" applyAlignment="1" applyProtection="1">
      <alignment horizontal="center" vertical="center"/>
      <protection locked="0"/>
    </xf>
    <xf numFmtId="0" fontId="39" fillId="8" borderId="19" xfId="1" applyFont="1" applyFill="1" applyBorder="1" applyAlignment="1" applyProtection="1">
      <alignment horizontal="center" vertical="center"/>
      <protection locked="0"/>
    </xf>
    <xf numFmtId="56" fontId="39" fillId="8" borderId="21" xfId="1" applyNumberFormat="1" applyFont="1" applyFill="1" applyBorder="1" applyAlignment="1" applyProtection="1">
      <alignment horizontal="center" vertical="center"/>
      <protection locked="0"/>
    </xf>
    <xf numFmtId="0" fontId="39" fillId="8" borderId="21" xfId="1" applyFont="1" applyFill="1" applyBorder="1" applyAlignment="1" applyProtection="1">
      <alignment horizontal="center" vertical="center"/>
      <protection locked="0"/>
    </xf>
    <xf numFmtId="0" fontId="19" fillId="0" borderId="40" xfId="1" applyFont="1" applyBorder="1" applyAlignment="1" applyProtection="1">
      <alignment horizontal="center" vertical="center"/>
    </xf>
    <xf numFmtId="0" fontId="21" fillId="0" borderId="40" xfId="1" applyFont="1" applyBorder="1" applyAlignment="1" applyProtection="1">
      <alignment horizontal="center" vertical="center"/>
    </xf>
    <xf numFmtId="0" fontId="11" fillId="8" borderId="40" xfId="1" applyFont="1" applyFill="1" applyBorder="1" applyAlignment="1" applyProtection="1">
      <alignment horizontal="center" vertical="center"/>
      <protection locked="0"/>
    </xf>
    <xf numFmtId="0" fontId="13" fillId="0" borderId="20" xfId="1" applyFont="1" applyBorder="1" applyAlignment="1" applyProtection="1">
      <alignment horizontal="center" vertical="center"/>
    </xf>
    <xf numFmtId="0" fontId="13" fillId="0" borderId="40" xfId="1" applyFont="1" applyBorder="1" applyAlignment="1" applyProtection="1">
      <alignment horizontal="center" vertical="center"/>
    </xf>
    <xf numFmtId="0" fontId="13" fillId="0" borderId="19" xfId="1" applyFont="1" applyBorder="1" applyAlignment="1" applyProtection="1">
      <alignment horizontal="center" vertical="center"/>
    </xf>
    <xf numFmtId="0" fontId="11" fillId="0" borderId="20" xfId="1" applyFont="1" applyBorder="1" applyAlignment="1" applyProtection="1">
      <alignment horizontal="center" vertical="center"/>
    </xf>
    <xf numFmtId="0" fontId="11" fillId="0" borderId="19" xfId="1" applyFont="1" applyBorder="1" applyAlignment="1" applyProtection="1">
      <alignment horizontal="center" vertical="center"/>
    </xf>
    <xf numFmtId="0" fontId="11" fillId="0" borderId="21" xfId="1" applyFont="1" applyBorder="1" applyAlignment="1" applyProtection="1">
      <alignment horizontal="center" vertical="center"/>
    </xf>
    <xf numFmtId="0" fontId="39" fillId="8" borderId="20" xfId="1" applyFont="1" applyFill="1" applyBorder="1" applyAlignment="1" applyProtection="1">
      <alignment horizontal="center" vertical="center"/>
      <protection locked="0"/>
    </xf>
    <xf numFmtId="0" fontId="33" fillId="0" borderId="32" xfId="1" applyFont="1" applyBorder="1" applyAlignment="1" applyProtection="1">
      <alignment horizontal="center" vertical="center"/>
    </xf>
    <xf numFmtId="0" fontId="35" fillId="0" borderId="40" xfId="1" applyFont="1" applyBorder="1" applyAlignment="1" applyProtection="1">
      <alignment horizontal="center" vertical="center"/>
    </xf>
    <xf numFmtId="0" fontId="33" fillId="0" borderId="40" xfId="1" applyFont="1" applyBorder="1" applyAlignment="1" applyProtection="1">
      <alignment horizontal="center" vertical="center"/>
    </xf>
    <xf numFmtId="0" fontId="33" fillId="0" borderId="19" xfId="1" applyFont="1" applyBorder="1" applyAlignment="1" applyProtection="1">
      <alignment horizontal="center" vertical="center"/>
    </xf>
    <xf numFmtId="0" fontId="6" fillId="0" borderId="21" xfId="1" applyFont="1" applyBorder="1" applyAlignment="1" applyProtection="1">
      <alignment horizontal="center"/>
    </xf>
    <xf numFmtId="0" fontId="6" fillId="0" borderId="21" xfId="1" applyFont="1" applyBorder="1" applyAlignment="1" applyProtection="1">
      <alignment horizontal="center" vertical="distributed"/>
    </xf>
    <xf numFmtId="0" fontId="42" fillId="0" borderId="36" xfId="1" applyFont="1" applyBorder="1" applyAlignment="1" applyProtection="1">
      <alignment horizontal="center" vertical="distributed"/>
    </xf>
    <xf numFmtId="0" fontId="6" fillId="0" borderId="36" xfId="1" applyFont="1" applyBorder="1" applyAlignment="1" applyProtection="1">
      <alignment horizontal="center" vertical="distributed"/>
    </xf>
    <xf numFmtId="0" fontId="6" fillId="8" borderId="31" xfId="1" applyFont="1" applyFill="1" applyBorder="1" applyAlignment="1" applyProtection="1">
      <alignment horizontal="center" vertical="center"/>
      <protection locked="0"/>
    </xf>
    <xf numFmtId="0" fontId="6" fillId="8" borderId="32" xfId="1" applyFont="1" applyFill="1" applyBorder="1" applyAlignment="1" applyProtection="1">
      <alignment horizontal="center" vertical="center"/>
      <protection locked="0"/>
    </xf>
    <xf numFmtId="0" fontId="6" fillId="8" borderId="33" xfId="1" applyFont="1" applyFill="1" applyBorder="1" applyAlignment="1" applyProtection="1">
      <alignment horizontal="center" vertical="center"/>
      <protection locked="0"/>
    </xf>
    <xf numFmtId="0" fontId="6" fillId="8" borderId="34" xfId="1" applyFont="1" applyFill="1" applyBorder="1" applyAlignment="1" applyProtection="1">
      <alignment horizontal="center" vertical="center"/>
      <protection locked="0"/>
    </xf>
    <xf numFmtId="0" fontId="6" fillId="8" borderId="22" xfId="1" applyFont="1" applyFill="1" applyBorder="1" applyAlignment="1" applyProtection="1">
      <alignment horizontal="center" vertical="center"/>
      <protection locked="0"/>
    </xf>
    <xf numFmtId="0" fontId="6" fillId="8" borderId="35" xfId="1" applyFont="1" applyFill="1" applyBorder="1" applyAlignment="1" applyProtection="1">
      <alignment horizontal="center" vertical="center"/>
      <protection locked="0"/>
    </xf>
    <xf numFmtId="0" fontId="6" fillId="8" borderId="31" xfId="1" applyFont="1" applyFill="1" applyBorder="1" applyAlignment="1" applyProtection="1">
      <alignment horizontal="left" vertical="distributed"/>
      <protection locked="0"/>
    </xf>
    <xf numFmtId="0" fontId="6" fillId="8" borderId="32" xfId="1" applyFont="1" applyFill="1" applyBorder="1" applyAlignment="1" applyProtection="1">
      <alignment horizontal="left" vertical="distributed"/>
      <protection locked="0"/>
    </xf>
    <xf numFmtId="0" fontId="6" fillId="8" borderId="33" xfId="1" applyFont="1" applyFill="1" applyBorder="1" applyAlignment="1" applyProtection="1">
      <alignment horizontal="left" vertical="distributed"/>
      <protection locked="0"/>
    </xf>
    <xf numFmtId="0" fontId="6" fillId="8" borderId="23" xfId="1" applyFont="1" applyFill="1" applyBorder="1" applyAlignment="1" applyProtection="1">
      <alignment horizontal="left" wrapText="1"/>
      <protection locked="0"/>
    </xf>
    <xf numFmtId="0" fontId="6" fillId="8" borderId="23" xfId="1" applyFont="1" applyFill="1" applyBorder="1" applyAlignment="1" applyProtection="1">
      <alignment horizontal="left"/>
      <protection locked="0"/>
    </xf>
    <xf numFmtId="0" fontId="44" fillId="0" borderId="0" xfId="1" applyFont="1" applyAlignment="1" applyProtection="1">
      <alignment horizontal="left" vertical="center"/>
    </xf>
    <xf numFmtId="0" fontId="36" fillId="2" borderId="45" xfId="1" applyFont="1" applyFill="1" applyBorder="1" applyAlignment="1" applyProtection="1">
      <alignment horizontal="center" vertical="center"/>
    </xf>
    <xf numFmtId="0" fontId="36" fillId="2" borderId="17" xfId="1" applyFont="1" applyFill="1" applyBorder="1" applyAlignment="1" applyProtection="1">
      <alignment horizontal="center" vertical="center"/>
    </xf>
    <xf numFmtId="0" fontId="36" fillId="2" borderId="46" xfId="1" applyFont="1" applyFill="1" applyBorder="1" applyAlignment="1" applyProtection="1">
      <alignment horizontal="center" vertical="center"/>
    </xf>
    <xf numFmtId="0" fontId="45" fillId="0" borderId="0" xfId="1" applyFont="1" applyAlignment="1" applyProtection="1">
      <alignment horizontal="left" vertical="center"/>
    </xf>
    <xf numFmtId="0" fontId="44" fillId="0" borderId="0" xfId="1" applyFont="1" applyFill="1" applyAlignment="1" applyProtection="1">
      <alignment horizontal="left" vertical="center"/>
    </xf>
    <xf numFmtId="0" fontId="8" fillId="0" borderId="0" xfId="1" applyFont="1" applyFill="1" applyAlignment="1" applyProtection="1">
      <alignment horizontal="left" vertical="center"/>
    </xf>
    <xf numFmtId="0" fontId="15" fillId="0" borderId="25" xfId="1" applyFont="1" applyBorder="1" applyAlignment="1" applyProtection="1">
      <alignment horizontal="center"/>
    </xf>
    <xf numFmtId="0" fontId="15" fillId="0" borderId="26" xfId="1" applyFont="1" applyBorder="1" applyAlignment="1" applyProtection="1">
      <alignment horizontal="center"/>
    </xf>
    <xf numFmtId="0" fontId="12" fillId="0" borderId="18" xfId="1" applyFont="1" applyBorder="1" applyAlignment="1" applyProtection="1">
      <alignment horizontal="center"/>
    </xf>
    <xf numFmtId="0" fontId="11" fillId="0" borderId="18" xfId="1" applyFont="1" applyBorder="1" applyAlignment="1" applyProtection="1">
      <alignment horizontal="center"/>
    </xf>
    <xf numFmtId="0" fontId="46" fillId="0" borderId="0" xfId="1" applyFont="1" applyAlignment="1" applyProtection="1">
      <alignment horizontal="left"/>
    </xf>
    <xf numFmtId="0" fontId="21" fillId="0" borderId="0" xfId="1" applyFont="1" applyAlignment="1" applyProtection="1">
      <alignment horizontal="left"/>
    </xf>
    <xf numFmtId="0" fontId="6" fillId="2" borderId="15" xfId="1" applyFont="1" applyFill="1" applyBorder="1" applyAlignment="1" applyProtection="1">
      <alignment horizontal="center" vertical="center"/>
    </xf>
    <xf numFmtId="0" fontId="6" fillId="2" borderId="14"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44" fillId="0" borderId="0" xfId="1" applyFont="1" applyAlignment="1" applyProtection="1">
      <alignment horizontal="left"/>
    </xf>
    <xf numFmtId="0" fontId="8" fillId="0" borderId="0" xfId="1" applyFont="1" applyAlignment="1" applyProtection="1">
      <alignment horizontal="left"/>
    </xf>
    <xf numFmtId="0" fontId="37" fillId="2" borderId="47" xfId="1" applyFont="1" applyFill="1" applyBorder="1" applyAlignment="1" applyProtection="1">
      <alignment horizontal="center" vertical="center"/>
    </xf>
    <xf numFmtId="0" fontId="37" fillId="2" borderId="18" xfId="1" applyFont="1" applyFill="1" applyBorder="1" applyAlignment="1" applyProtection="1">
      <alignment horizontal="center" vertical="center"/>
    </xf>
    <xf numFmtId="0" fontId="37" fillId="2" borderId="48" xfId="1" applyFont="1" applyFill="1" applyBorder="1" applyAlignment="1" applyProtection="1">
      <alignment horizontal="center" vertical="center"/>
    </xf>
    <xf numFmtId="0" fontId="20" fillId="0" borderId="17" xfId="1" applyFont="1" applyBorder="1" applyAlignment="1" applyProtection="1">
      <alignment horizontal="left"/>
    </xf>
    <xf numFmtId="176" fontId="5" fillId="0" borderId="8" xfId="1" applyNumberFormat="1" applyFont="1" applyBorder="1" applyAlignment="1" applyProtection="1">
      <alignment horizontal="center"/>
    </xf>
    <xf numFmtId="176" fontId="5" fillId="0" borderId="7" xfId="1" applyNumberFormat="1" applyFont="1" applyBorder="1" applyAlignment="1" applyProtection="1">
      <alignment horizontal="center"/>
    </xf>
    <xf numFmtId="176" fontId="22" fillId="0" borderId="8" xfId="1" applyNumberFormat="1" applyFont="1" applyBorder="1" applyAlignment="1" applyProtection="1">
      <alignment horizontal="center"/>
    </xf>
    <xf numFmtId="176" fontId="5" fillId="0" borderId="41" xfId="1" applyNumberFormat="1" applyFont="1" applyBorder="1" applyAlignment="1" applyProtection="1">
      <alignment horizontal="center"/>
    </xf>
    <xf numFmtId="176" fontId="5" fillId="0" borderId="42" xfId="1" applyNumberFormat="1" applyFont="1" applyBorder="1" applyAlignment="1" applyProtection="1">
      <alignment horizontal="center"/>
    </xf>
    <xf numFmtId="0" fontId="5" fillId="0" borderId="15" xfId="1" applyFont="1" applyBorder="1" applyAlignment="1" applyProtection="1">
      <alignment horizontal="center"/>
    </xf>
    <xf numFmtId="0" fontId="5" fillId="0" borderId="13" xfId="1" applyFont="1" applyBorder="1" applyAlignment="1" applyProtection="1">
      <alignment horizontal="center"/>
    </xf>
    <xf numFmtId="49" fontId="15" fillId="0" borderId="15" xfId="1" applyNumberFormat="1" applyFont="1" applyBorder="1" applyAlignment="1" applyProtection="1">
      <alignment horizontal="center" vertical="center"/>
    </xf>
    <xf numFmtId="49" fontId="15" fillId="0" borderId="14" xfId="1" applyNumberFormat="1" applyFont="1" applyBorder="1" applyAlignment="1" applyProtection="1">
      <alignment horizontal="center" vertical="center"/>
    </xf>
    <xf numFmtId="49" fontId="15" fillId="0" borderId="13" xfId="1" applyNumberFormat="1" applyFont="1" applyBorder="1" applyAlignment="1" applyProtection="1">
      <alignment horizontal="center" vertical="center"/>
    </xf>
    <xf numFmtId="49" fontId="5" fillId="0" borderId="37" xfId="1" applyNumberFormat="1" applyFont="1" applyBorder="1" applyAlignment="1" applyProtection="1">
      <alignment horizontal="center" vertical="center"/>
    </xf>
    <xf numFmtId="49" fontId="5" fillId="0" borderId="38" xfId="1" applyNumberFormat="1" applyFont="1" applyBorder="1" applyAlignment="1" applyProtection="1">
      <alignment horizontal="center" vertical="center"/>
    </xf>
    <xf numFmtId="49" fontId="5" fillId="0" borderId="15" xfId="1" applyNumberFormat="1" applyFont="1" applyBorder="1" applyAlignment="1" applyProtection="1">
      <alignment horizontal="center"/>
    </xf>
    <xf numFmtId="49" fontId="5" fillId="0" borderId="14" xfId="1" applyNumberFormat="1" applyFont="1" applyBorder="1" applyAlignment="1" applyProtection="1">
      <alignment horizontal="center"/>
    </xf>
    <xf numFmtId="49" fontId="5" fillId="0" borderId="13" xfId="1" applyNumberFormat="1" applyFont="1" applyBorder="1" applyAlignment="1" applyProtection="1">
      <alignment horizontal="center"/>
    </xf>
    <xf numFmtId="14" fontId="5" fillId="0" borderId="11" xfId="1" applyNumberFormat="1" applyFont="1" applyBorder="1" applyAlignment="1" applyProtection="1">
      <alignment horizontal="center"/>
    </xf>
    <xf numFmtId="14" fontId="5" fillId="0" borderId="10" xfId="1" applyNumberFormat="1" applyFont="1" applyBorder="1" applyAlignment="1" applyProtection="1">
      <alignment horizontal="center"/>
    </xf>
    <xf numFmtId="14" fontId="5" fillId="0" borderId="24" xfId="1" applyNumberFormat="1" applyFont="1" applyBorder="1" applyAlignment="1" applyProtection="1">
      <alignment horizontal="center"/>
    </xf>
    <xf numFmtId="176" fontId="5" fillId="0" borderId="5" xfId="1" applyNumberFormat="1" applyFont="1" applyBorder="1" applyAlignment="1" applyProtection="1">
      <alignment horizontal="center"/>
    </xf>
    <xf numFmtId="176" fontId="5" fillId="0" borderId="4" xfId="1" applyNumberFormat="1" applyFont="1" applyBorder="1" applyAlignment="1" applyProtection="1">
      <alignment horizontal="center"/>
    </xf>
    <xf numFmtId="176" fontId="5" fillId="0" borderId="2" xfId="1" applyNumberFormat="1" applyFont="1" applyBorder="1" applyAlignment="1" applyProtection="1">
      <alignment horizontal="center"/>
    </xf>
    <xf numFmtId="176" fontId="5" fillId="0" borderId="1" xfId="1" applyNumberFormat="1" applyFont="1" applyBorder="1" applyAlignment="1" applyProtection="1">
      <alignment horizontal="center"/>
    </xf>
    <xf numFmtId="0" fontId="20" fillId="0" borderId="0" xfId="1" applyFont="1" applyAlignment="1" applyProtection="1">
      <alignment horizontal="left"/>
    </xf>
    <xf numFmtId="0" fontId="43" fillId="0" borderId="0" xfId="1" applyFont="1" applyAlignment="1" applyProtection="1">
      <alignment horizontal="left"/>
    </xf>
    <xf numFmtId="0" fontId="43" fillId="0" borderId="0" xfId="1" applyFont="1" applyBorder="1" applyAlignment="1" applyProtection="1">
      <alignment horizontal="left"/>
    </xf>
    <xf numFmtId="0" fontId="21" fillId="0" borderId="0" xfId="1" applyFont="1" applyAlignment="1" applyProtection="1">
      <alignment horizontal="center" vertical="center"/>
    </xf>
    <xf numFmtId="176" fontId="5" fillId="0" borderId="8" xfId="1" applyNumberFormat="1" applyFont="1" applyBorder="1" applyAlignment="1" applyProtection="1">
      <alignment horizontal="center" vertical="center"/>
    </xf>
    <xf numFmtId="176" fontId="5" fillId="0" borderId="7" xfId="1" applyNumberFormat="1" applyFont="1" applyBorder="1" applyAlignment="1" applyProtection="1">
      <alignment horizontal="center" vertical="center"/>
    </xf>
    <xf numFmtId="0" fontId="4" fillId="0" borderId="0" xfId="1" applyFont="1" applyAlignment="1" applyProtection="1">
      <alignment horizontal="left"/>
    </xf>
    <xf numFmtId="0" fontId="4" fillId="0" borderId="28" xfId="1" applyFont="1" applyBorder="1" applyAlignment="1" applyProtection="1">
      <alignment horizontal="left"/>
    </xf>
    <xf numFmtId="0" fontId="43" fillId="0" borderId="28" xfId="1" applyFont="1" applyBorder="1" applyAlignment="1" applyProtection="1">
      <alignment horizontal="left"/>
    </xf>
    <xf numFmtId="0" fontId="23" fillId="0" borderId="16" xfId="0" applyFont="1" applyFill="1" applyBorder="1" applyAlignment="1" applyProtection="1">
      <alignment horizontal="center" vertical="center"/>
    </xf>
    <xf numFmtId="0" fontId="23" fillId="0" borderId="2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15" fillId="0" borderId="29" xfId="1" applyFont="1" applyBorder="1" applyAlignment="1" applyProtection="1">
      <alignment horizontal="center"/>
    </xf>
    <xf numFmtId="0" fontId="15" fillId="0" borderId="30" xfId="1" applyFont="1" applyBorder="1" applyAlignment="1" applyProtection="1">
      <alignment horizontal="center"/>
    </xf>
    <xf numFmtId="0" fontId="5" fillId="0" borderId="14" xfId="1" applyFont="1" applyBorder="1" applyAlignment="1" applyProtection="1">
      <alignment horizontal="center"/>
    </xf>
    <xf numFmtId="0" fontId="17" fillId="0" borderId="0" xfId="1" applyFont="1" applyFill="1" applyAlignment="1" applyProtection="1">
      <alignment horizontal="left"/>
    </xf>
    <xf numFmtId="0" fontId="18" fillId="0" borderId="0" xfId="1" applyFont="1" applyFill="1" applyAlignment="1" applyProtection="1">
      <alignment horizontal="left"/>
    </xf>
    <xf numFmtId="0" fontId="15" fillId="0" borderId="0" xfId="1" applyFont="1" applyBorder="1" applyAlignment="1" applyProtection="1">
      <alignment horizontal="center"/>
    </xf>
    <xf numFmtId="0" fontId="15" fillId="0" borderId="28" xfId="1" applyFont="1" applyBorder="1" applyAlignment="1" applyProtection="1">
      <alignment horizontal="center"/>
    </xf>
    <xf numFmtId="49" fontId="15" fillId="0" borderId="0" xfId="1" applyNumberFormat="1" applyFont="1" applyBorder="1" applyAlignment="1" applyProtection="1">
      <alignment horizontal="center"/>
    </xf>
    <xf numFmtId="49" fontId="15" fillId="0" borderId="28" xfId="1" applyNumberFormat="1" applyFont="1" applyBorder="1" applyAlignment="1" applyProtection="1">
      <alignment horizontal="center"/>
    </xf>
    <xf numFmtId="0" fontId="17" fillId="0" borderId="0" xfId="1" applyFont="1" applyFill="1" applyAlignment="1" applyProtection="1">
      <alignment horizontal="left" vertical="center"/>
    </xf>
    <xf numFmtId="0" fontId="18" fillId="0" borderId="0" xfId="1" applyFont="1" applyFill="1" applyAlignment="1" applyProtection="1">
      <alignment horizontal="left" vertical="center"/>
    </xf>
  </cellXfs>
  <cellStyles count="2">
    <cellStyle name="標準" xfId="0" builtinId="0"/>
    <cellStyle name="標準 2" xfId="1" xr:uid="{FD0B0BE7-AF82-49A4-9637-FBA43FD049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381000</xdr:colOff>
      <xdr:row>34</xdr:row>
      <xdr:rowOff>180974</xdr:rowOff>
    </xdr:from>
    <xdr:to>
      <xdr:col>15</xdr:col>
      <xdr:colOff>38100</xdr:colOff>
      <xdr:row>38</xdr:row>
      <xdr:rowOff>47625</xdr:rowOff>
    </xdr:to>
    <xdr:sp macro="" textlink="">
      <xdr:nvSpPr>
        <xdr:cNvPr id="2" name="四角形: 角を丸くする 1">
          <a:extLst>
            <a:ext uri="{FF2B5EF4-FFF2-40B4-BE49-F238E27FC236}">
              <a16:creationId xmlns:a16="http://schemas.microsoft.com/office/drawing/2014/main" id="{048F76AA-AE8F-450C-AB1B-8739CE16C683}"/>
            </a:ext>
          </a:extLst>
        </xdr:cNvPr>
        <xdr:cNvSpPr/>
      </xdr:nvSpPr>
      <xdr:spPr>
        <a:xfrm>
          <a:off x="10706100" y="9725024"/>
          <a:ext cx="752475" cy="781051"/>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390525</xdr:colOff>
      <xdr:row>34</xdr:row>
      <xdr:rowOff>180975</xdr:rowOff>
    </xdr:from>
    <xdr:to>
      <xdr:col>27</xdr:col>
      <xdr:colOff>47625</xdr:colOff>
      <xdr:row>38</xdr:row>
      <xdr:rowOff>47626</xdr:rowOff>
    </xdr:to>
    <xdr:sp macro="" textlink="">
      <xdr:nvSpPr>
        <xdr:cNvPr id="3" name="四角形: 角を丸くする 2">
          <a:extLst>
            <a:ext uri="{FF2B5EF4-FFF2-40B4-BE49-F238E27FC236}">
              <a16:creationId xmlns:a16="http://schemas.microsoft.com/office/drawing/2014/main" id="{1CDD0D7F-4CCC-400B-B72E-CC89B19C552B}"/>
            </a:ext>
          </a:extLst>
        </xdr:cNvPr>
        <xdr:cNvSpPr/>
      </xdr:nvSpPr>
      <xdr:spPr>
        <a:xfrm>
          <a:off x="19230975" y="9725025"/>
          <a:ext cx="752475" cy="781051"/>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45F9-2455-4D57-AE2B-74F99DB975F1}">
  <sheetPr>
    <pageSetUpPr fitToPage="1"/>
  </sheetPr>
  <dimension ref="A1:AJ50"/>
  <sheetViews>
    <sheetView tabSelected="1" zoomScaleNormal="100" workbookViewId="0">
      <selection activeCell="Y39" sqref="Y39"/>
    </sheetView>
  </sheetViews>
  <sheetFormatPr defaultRowHeight="14.25" x14ac:dyDescent="0.2"/>
  <cols>
    <col min="1" max="1" width="12.25" style="1" customWidth="1"/>
    <col min="2" max="2" width="12.125" style="1" customWidth="1"/>
    <col min="3" max="3" width="4.625" style="1" customWidth="1"/>
    <col min="4" max="4" width="12" style="1" customWidth="1"/>
    <col min="5" max="5" width="8.125" style="1" customWidth="1"/>
    <col min="6" max="6" width="12.625" style="1" customWidth="1"/>
    <col min="7" max="7" width="11.625" style="1" customWidth="1"/>
    <col min="8" max="8" width="10.5" style="1" customWidth="1"/>
    <col min="9" max="9" width="12.5" style="1" customWidth="1"/>
    <col min="10" max="10" width="14.125" style="1" customWidth="1"/>
    <col min="11" max="11" width="3.75" style="1" customWidth="1"/>
    <col min="12" max="12" width="12.25" style="13" customWidth="1"/>
    <col min="13" max="13" width="9" style="1"/>
    <col min="14" max="14" width="5.375" style="68" bestFit="1" customWidth="1"/>
    <col min="15" max="16" width="9" style="1" bestFit="1" customWidth="1"/>
    <col min="17" max="17" width="11.125" style="1" bestFit="1" customWidth="1"/>
    <col min="18" max="18" width="9" style="1" bestFit="1" customWidth="1"/>
    <col min="19" max="19" width="11" style="1" bestFit="1" customWidth="1"/>
    <col min="20" max="20" width="9" style="1" bestFit="1" customWidth="1"/>
    <col min="21" max="21" width="9.25" style="1" bestFit="1" customWidth="1"/>
    <col min="22" max="22" width="10.5" style="1" bestFit="1" customWidth="1"/>
    <col min="23" max="23" width="9" style="1" bestFit="1" customWidth="1"/>
    <col min="24" max="24" width="10.5" style="1" bestFit="1" customWidth="1"/>
    <col min="25" max="25" width="9" style="1"/>
    <col min="26" max="26" width="5.375" style="68" bestFit="1" customWidth="1"/>
    <col min="27" max="28" width="9" style="1" bestFit="1" customWidth="1"/>
    <col min="29" max="29" width="11.125" style="1" bestFit="1" customWidth="1"/>
    <col min="30" max="30" width="9" style="1" bestFit="1" customWidth="1"/>
    <col min="31" max="31" width="11" style="1" bestFit="1" customWidth="1"/>
    <col min="32" max="32" width="9" style="1" bestFit="1" customWidth="1"/>
    <col min="33" max="33" width="9.25" style="1" bestFit="1" customWidth="1"/>
    <col min="34" max="34" width="10.5" style="1" bestFit="1" customWidth="1"/>
    <col min="35" max="35" width="9" style="1" bestFit="1" customWidth="1"/>
    <col min="36" max="36" width="10.5" style="1" bestFit="1" customWidth="1"/>
    <col min="37" max="16384" width="9" style="1"/>
  </cols>
  <sheetData>
    <row r="1" spans="1:36" ht="14.25" customHeight="1" x14ac:dyDescent="0.2">
      <c r="A1" s="75" t="s">
        <v>70</v>
      </c>
      <c r="B1" s="76"/>
      <c r="C1" s="76"/>
      <c r="D1" s="76"/>
      <c r="E1" s="76"/>
      <c r="F1" s="76"/>
      <c r="G1" s="76"/>
      <c r="H1" s="76"/>
      <c r="I1" s="76"/>
      <c r="J1" s="77">
        <f ca="1">TODAY()</f>
        <v>45940</v>
      </c>
      <c r="K1" s="69"/>
      <c r="L1" s="12"/>
      <c r="O1" s="78" t="s">
        <v>52</v>
      </c>
      <c r="P1" s="78"/>
      <c r="Q1" s="78"/>
      <c r="R1" s="78"/>
      <c r="S1" s="78"/>
      <c r="T1" s="78"/>
      <c r="U1" s="78"/>
      <c r="V1" s="78"/>
      <c r="W1" s="78"/>
      <c r="X1" s="78"/>
      <c r="AA1" s="78" t="s">
        <v>53</v>
      </c>
      <c r="AB1" s="78"/>
      <c r="AC1" s="78"/>
      <c r="AD1" s="78"/>
      <c r="AE1" s="78"/>
      <c r="AF1" s="78"/>
      <c r="AG1" s="78"/>
      <c r="AH1" s="78"/>
      <c r="AI1" s="78"/>
      <c r="AJ1" s="78"/>
    </row>
    <row r="2" spans="1:36" ht="15" customHeight="1" x14ac:dyDescent="0.2">
      <c r="A2" s="76"/>
      <c r="B2" s="76"/>
      <c r="C2" s="76"/>
      <c r="D2" s="76"/>
      <c r="E2" s="76"/>
      <c r="F2" s="76"/>
      <c r="G2" s="76"/>
      <c r="H2" s="76"/>
      <c r="I2" s="76"/>
      <c r="J2" s="77"/>
      <c r="K2" s="69"/>
      <c r="L2" s="12"/>
      <c r="N2" s="56"/>
      <c r="O2" s="44" t="s">
        <v>22</v>
      </c>
      <c r="P2" s="44" t="s">
        <v>23</v>
      </c>
      <c r="Q2" s="44" t="s">
        <v>24</v>
      </c>
      <c r="R2" s="44" t="s">
        <v>25</v>
      </c>
      <c r="S2" s="44" t="s">
        <v>31</v>
      </c>
      <c r="T2" s="44" t="s">
        <v>26</v>
      </c>
      <c r="U2" s="44" t="s">
        <v>29</v>
      </c>
      <c r="V2" s="44" t="s">
        <v>30</v>
      </c>
      <c r="W2" s="44" t="s">
        <v>27</v>
      </c>
      <c r="X2" s="44" t="s">
        <v>28</v>
      </c>
      <c r="Y2" s="44"/>
      <c r="Z2" s="56"/>
      <c r="AA2" s="44" t="s">
        <v>22</v>
      </c>
      <c r="AB2" s="44" t="s">
        <v>23</v>
      </c>
      <c r="AC2" s="44" t="s">
        <v>24</v>
      </c>
      <c r="AD2" s="44" t="s">
        <v>25</v>
      </c>
      <c r="AE2" s="44" t="s">
        <v>31</v>
      </c>
      <c r="AF2" s="44" t="s">
        <v>26</v>
      </c>
      <c r="AG2" s="44" t="s">
        <v>29</v>
      </c>
      <c r="AH2" s="44" t="s">
        <v>30</v>
      </c>
      <c r="AI2" s="44" t="s">
        <v>27</v>
      </c>
      <c r="AJ2" s="44" t="s">
        <v>28</v>
      </c>
    </row>
    <row r="3" spans="1:36" ht="17.25" customHeight="1" x14ac:dyDescent="0.2">
      <c r="A3" s="76"/>
      <c r="B3" s="76"/>
      <c r="C3" s="76"/>
      <c r="D3" s="76"/>
      <c r="E3" s="76"/>
      <c r="F3" s="76"/>
      <c r="G3" s="76"/>
      <c r="H3" s="76"/>
      <c r="I3" s="76"/>
      <c r="J3" s="77"/>
      <c r="K3" s="69"/>
      <c r="L3" s="43" t="s">
        <v>51</v>
      </c>
      <c r="M3" s="42" t="s">
        <v>49</v>
      </c>
      <c r="N3" s="19">
        <v>1</v>
      </c>
      <c r="O3" s="47">
        <v>3000</v>
      </c>
      <c r="P3" s="47">
        <v>4500</v>
      </c>
      <c r="Q3" s="47">
        <v>4500</v>
      </c>
      <c r="R3" s="47">
        <v>5000</v>
      </c>
      <c r="S3" s="47">
        <v>5000</v>
      </c>
      <c r="T3" s="47">
        <v>3000</v>
      </c>
      <c r="U3" s="47">
        <v>9000</v>
      </c>
      <c r="V3" s="47">
        <v>13500</v>
      </c>
      <c r="W3" s="47">
        <v>9000</v>
      </c>
      <c r="X3" s="47">
        <v>13500</v>
      </c>
      <c r="Y3" s="44"/>
      <c r="Z3" s="19">
        <v>1</v>
      </c>
      <c r="AA3" s="47">
        <v>4000</v>
      </c>
      <c r="AB3" s="47">
        <v>6050</v>
      </c>
      <c r="AC3" s="47">
        <v>6050</v>
      </c>
      <c r="AD3" s="47">
        <v>12000</v>
      </c>
      <c r="AE3" s="47">
        <v>18000</v>
      </c>
      <c r="AF3" s="47">
        <v>4000</v>
      </c>
      <c r="AG3" s="47">
        <v>12000</v>
      </c>
      <c r="AH3" s="47">
        <v>18000</v>
      </c>
      <c r="AI3" s="47">
        <v>12000</v>
      </c>
      <c r="AJ3" s="47">
        <v>18000</v>
      </c>
    </row>
    <row r="4" spans="1:36" ht="33" customHeight="1" x14ac:dyDescent="0.2">
      <c r="A4" s="79" t="s">
        <v>9</v>
      </c>
      <c r="B4" s="79"/>
      <c r="C4" s="80"/>
      <c r="D4" s="80"/>
      <c r="E4" s="80"/>
      <c r="F4" s="80"/>
      <c r="G4" s="79" t="s">
        <v>10</v>
      </c>
      <c r="H4" s="79"/>
      <c r="I4" s="80"/>
      <c r="J4" s="80"/>
      <c r="K4" s="26"/>
      <c r="L4" s="67"/>
      <c r="M4" s="42" t="s">
        <v>50</v>
      </c>
      <c r="N4" s="19">
        <v>2</v>
      </c>
      <c r="O4" s="47">
        <f>O3+3000</f>
        <v>6000</v>
      </c>
      <c r="P4" s="47">
        <f>P3+4500</f>
        <v>9000</v>
      </c>
      <c r="Q4" s="47">
        <f>Q3+4500</f>
        <v>9000</v>
      </c>
      <c r="R4" s="47">
        <f t="shared" ref="R4:S6" si="0">R3+5000</f>
        <v>10000</v>
      </c>
      <c r="S4" s="47">
        <f t="shared" si="0"/>
        <v>10000</v>
      </c>
      <c r="T4" s="47">
        <f>T3+3000</f>
        <v>6000</v>
      </c>
      <c r="U4" s="47">
        <f>U3+9000</f>
        <v>18000</v>
      </c>
      <c r="V4" s="47">
        <f>V3+13500</f>
        <v>27000</v>
      </c>
      <c r="W4" s="47">
        <f>W3+9000</f>
        <v>18000</v>
      </c>
      <c r="X4" s="47">
        <f>X3+13500</f>
        <v>27000</v>
      </c>
      <c r="Y4" s="45"/>
      <c r="Z4" s="19">
        <v>2</v>
      </c>
      <c r="AA4" s="47">
        <f>AA3+4000</f>
        <v>8000</v>
      </c>
      <c r="AB4" s="47">
        <f>AB3+6050</f>
        <v>12100</v>
      </c>
      <c r="AC4" s="47">
        <f>AC3+6050</f>
        <v>12100</v>
      </c>
      <c r="AD4" s="47">
        <f>AD3+12000</f>
        <v>24000</v>
      </c>
      <c r="AE4" s="47">
        <f>AE3+18000</f>
        <v>36000</v>
      </c>
      <c r="AF4" s="47">
        <f>AF3+4000</f>
        <v>8000</v>
      </c>
      <c r="AG4" s="47">
        <f>AG3+12000</f>
        <v>24000</v>
      </c>
      <c r="AH4" s="47">
        <f>AH3+18000</f>
        <v>36000</v>
      </c>
      <c r="AI4" s="47">
        <f>AI3+12000</f>
        <v>24000</v>
      </c>
      <c r="AJ4" s="47">
        <f>AJ3+18000</f>
        <v>36000</v>
      </c>
    </row>
    <row r="5" spans="1:36" ht="34.5" customHeight="1" x14ac:dyDescent="0.2">
      <c r="A5" s="79" t="s">
        <v>4</v>
      </c>
      <c r="B5" s="79"/>
      <c r="C5" s="88" t="s">
        <v>35</v>
      </c>
      <c r="D5" s="89"/>
      <c r="E5" s="89"/>
      <c r="F5" s="90"/>
      <c r="G5" s="90"/>
      <c r="H5" s="90"/>
      <c r="I5" s="90"/>
      <c r="J5" s="90"/>
      <c r="K5" s="26"/>
      <c r="L5" s="14"/>
      <c r="N5" s="19">
        <v>3</v>
      </c>
      <c r="O5" s="48">
        <f>O4+6000</f>
        <v>12000</v>
      </c>
      <c r="P5" s="48">
        <f t="shared" ref="P5:Q9" si="1">P4+9000</f>
        <v>18000</v>
      </c>
      <c r="Q5" s="48">
        <f t="shared" si="1"/>
        <v>18000</v>
      </c>
      <c r="R5" s="47">
        <f t="shared" si="0"/>
        <v>15000</v>
      </c>
      <c r="S5" s="47">
        <f t="shared" si="0"/>
        <v>15000</v>
      </c>
      <c r="T5" s="48">
        <f>T4+6000</f>
        <v>12000</v>
      </c>
      <c r="U5" s="47">
        <f>U4+9000</f>
        <v>27000</v>
      </c>
      <c r="V5" s="47">
        <f>V4+13500</f>
        <v>40500</v>
      </c>
      <c r="W5" s="47">
        <f>W4+9000</f>
        <v>27000</v>
      </c>
      <c r="X5" s="47">
        <f>X4+13500</f>
        <v>40500</v>
      </c>
      <c r="Y5" s="45"/>
      <c r="Z5" s="19">
        <v>3</v>
      </c>
      <c r="AA5" s="48">
        <f>AA4+8000</f>
        <v>16000</v>
      </c>
      <c r="AB5" s="48">
        <f t="shared" ref="AB5:AC9" si="2">AB4+12000</f>
        <v>24100</v>
      </c>
      <c r="AC5" s="48">
        <f t="shared" si="2"/>
        <v>24100</v>
      </c>
      <c r="AD5" s="47">
        <f>AD4+12000</f>
        <v>36000</v>
      </c>
      <c r="AE5" s="47">
        <f>AE4+18000</f>
        <v>54000</v>
      </c>
      <c r="AF5" s="48">
        <f>AF4+8000</f>
        <v>16000</v>
      </c>
      <c r="AG5" s="47">
        <f>AG4+12000</f>
        <v>36000</v>
      </c>
      <c r="AH5" s="47">
        <f>AH4+18000</f>
        <v>54000</v>
      </c>
      <c r="AI5" s="47">
        <f>AI4+12000</f>
        <v>36000</v>
      </c>
      <c r="AJ5" s="47">
        <f>AJ4+18000</f>
        <v>54000</v>
      </c>
    </row>
    <row r="6" spans="1:36" ht="32.25" customHeight="1" x14ac:dyDescent="0.2">
      <c r="A6" s="79" t="s">
        <v>3</v>
      </c>
      <c r="B6" s="79"/>
      <c r="C6" s="90"/>
      <c r="D6" s="90"/>
      <c r="E6" s="90"/>
      <c r="F6" s="90"/>
      <c r="G6" s="90"/>
      <c r="H6" s="90"/>
      <c r="I6" s="90"/>
      <c r="J6" s="90"/>
      <c r="K6" s="26"/>
      <c r="L6" s="14"/>
      <c r="N6" s="19">
        <v>4</v>
      </c>
      <c r="O6" s="48">
        <f>O5+6000</f>
        <v>18000</v>
      </c>
      <c r="P6" s="48">
        <f t="shared" si="1"/>
        <v>27000</v>
      </c>
      <c r="Q6" s="48">
        <f t="shared" si="1"/>
        <v>27000</v>
      </c>
      <c r="R6" s="47">
        <f t="shared" si="0"/>
        <v>20000</v>
      </c>
      <c r="S6" s="47">
        <f t="shared" si="0"/>
        <v>20000</v>
      </c>
      <c r="T6" s="48">
        <f>T5+6000</f>
        <v>18000</v>
      </c>
      <c r="U6" s="48">
        <f>U5+18000</f>
        <v>45000</v>
      </c>
      <c r="V6" s="48">
        <f>V5+27000</f>
        <v>67500</v>
      </c>
      <c r="W6" s="48">
        <f>W5+18000</f>
        <v>45000</v>
      </c>
      <c r="X6" s="48">
        <f>X5+27000</f>
        <v>67500</v>
      </c>
      <c r="Y6" s="45"/>
      <c r="Z6" s="19">
        <v>4</v>
      </c>
      <c r="AA6" s="48">
        <f>AA5+8000</f>
        <v>24000</v>
      </c>
      <c r="AB6" s="48">
        <f t="shared" si="2"/>
        <v>36100</v>
      </c>
      <c r="AC6" s="48">
        <f t="shared" si="2"/>
        <v>36100</v>
      </c>
      <c r="AD6" s="48">
        <f>AD5+18000</f>
        <v>54000</v>
      </c>
      <c r="AE6" s="48">
        <f>AE5+27000</f>
        <v>81000</v>
      </c>
      <c r="AF6" s="48">
        <f>AF5+8000</f>
        <v>24000</v>
      </c>
      <c r="AG6" s="48">
        <f>AG5+18000</f>
        <v>54000</v>
      </c>
      <c r="AH6" s="48">
        <f>AH5+27000</f>
        <v>81000</v>
      </c>
      <c r="AI6" s="48">
        <f>AI5+18000</f>
        <v>54000</v>
      </c>
      <c r="AJ6" s="48">
        <f>AJ5+27000</f>
        <v>81000</v>
      </c>
    </row>
    <row r="7" spans="1:36" ht="30" customHeight="1" x14ac:dyDescent="0.2">
      <c r="A7" s="91" t="s">
        <v>6</v>
      </c>
      <c r="B7" s="92"/>
      <c r="C7" s="93"/>
      <c r="D7" s="70" t="s">
        <v>5</v>
      </c>
      <c r="E7" s="94" t="s">
        <v>2</v>
      </c>
      <c r="F7" s="95"/>
      <c r="G7" s="96" t="s">
        <v>11</v>
      </c>
      <c r="H7" s="96"/>
      <c r="I7" s="70" t="s">
        <v>1</v>
      </c>
      <c r="J7" s="70" t="s">
        <v>0</v>
      </c>
      <c r="K7" s="27"/>
      <c r="L7" s="14"/>
      <c r="N7" s="19">
        <v>5</v>
      </c>
      <c r="O7" s="49">
        <f>O6+6000</f>
        <v>24000</v>
      </c>
      <c r="P7" s="49">
        <f t="shared" si="1"/>
        <v>36000</v>
      </c>
      <c r="Q7" s="49">
        <f t="shared" si="1"/>
        <v>36000</v>
      </c>
      <c r="R7" s="49">
        <f>R6+9000</f>
        <v>29000</v>
      </c>
      <c r="S7" s="49">
        <f>S6+13500</f>
        <v>33500</v>
      </c>
      <c r="T7" s="49">
        <f>T6+6000</f>
        <v>24000</v>
      </c>
      <c r="U7" s="48">
        <f>U6+18000</f>
        <v>63000</v>
      </c>
      <c r="V7" s="48">
        <f>V6+27000</f>
        <v>94500</v>
      </c>
      <c r="W7" s="48">
        <f>W6+18000</f>
        <v>63000</v>
      </c>
      <c r="X7" s="48">
        <f>X6+27000</f>
        <v>94500</v>
      </c>
      <c r="Y7" s="46"/>
      <c r="Z7" s="19">
        <v>5</v>
      </c>
      <c r="AA7" s="48">
        <f>AA6+8000</f>
        <v>32000</v>
      </c>
      <c r="AB7" s="48">
        <f t="shared" si="2"/>
        <v>48100</v>
      </c>
      <c r="AC7" s="48">
        <f t="shared" si="2"/>
        <v>48100</v>
      </c>
      <c r="AD7" s="48">
        <f>AD6+18000</f>
        <v>72000</v>
      </c>
      <c r="AE7" s="48">
        <f>AE6+27000</f>
        <v>108000</v>
      </c>
      <c r="AF7" s="48">
        <f>AF6+8000</f>
        <v>32000</v>
      </c>
      <c r="AG7" s="48">
        <f>AG6+18000</f>
        <v>72000</v>
      </c>
      <c r="AH7" s="48">
        <f>AH6+27000</f>
        <v>108000</v>
      </c>
      <c r="AI7" s="48">
        <f>AI6+18000</f>
        <v>72000</v>
      </c>
      <c r="AJ7" s="48">
        <f>AJ6+27000</f>
        <v>108000</v>
      </c>
    </row>
    <row r="8" spans="1:36" ht="27" customHeight="1" x14ac:dyDescent="0.2">
      <c r="A8" s="81"/>
      <c r="B8" s="82"/>
      <c r="C8" s="83"/>
      <c r="D8" s="41"/>
      <c r="E8" s="84"/>
      <c r="F8" s="85"/>
      <c r="G8" s="86"/>
      <c r="H8" s="87"/>
      <c r="I8" s="57" t="str">
        <f t="shared" ref="I8:I12" si="3">IF(E8="","",G8-E8)</f>
        <v/>
      </c>
      <c r="J8" s="40"/>
      <c r="K8" s="38"/>
      <c r="L8" s="58"/>
      <c r="N8" s="19">
        <v>6</v>
      </c>
      <c r="O8" s="49">
        <f>O7+6000</f>
        <v>30000</v>
      </c>
      <c r="P8" s="49">
        <f t="shared" si="1"/>
        <v>45000</v>
      </c>
      <c r="Q8" s="49">
        <f t="shared" si="1"/>
        <v>45000</v>
      </c>
      <c r="R8" s="49">
        <f>R7+9000</f>
        <v>38000</v>
      </c>
      <c r="S8" s="49">
        <f>S7+13500</f>
        <v>47000</v>
      </c>
      <c r="T8" s="49">
        <f>T7+6000</f>
        <v>30000</v>
      </c>
      <c r="U8" s="48">
        <f>U7+18000</f>
        <v>81000</v>
      </c>
      <c r="V8" s="48">
        <f>V7+27000</f>
        <v>121500</v>
      </c>
      <c r="W8" s="48">
        <f>W7+18000</f>
        <v>81000</v>
      </c>
      <c r="X8" s="48">
        <f>X7+27000</f>
        <v>121500</v>
      </c>
      <c r="Y8" s="45"/>
      <c r="Z8" s="19">
        <v>6</v>
      </c>
      <c r="AA8" s="48">
        <f>AA7+8000</f>
        <v>40000</v>
      </c>
      <c r="AB8" s="48">
        <f t="shared" si="2"/>
        <v>60100</v>
      </c>
      <c r="AC8" s="48">
        <f t="shared" si="2"/>
        <v>60100</v>
      </c>
      <c r="AD8" s="48">
        <f>AD7+18000</f>
        <v>90000</v>
      </c>
      <c r="AE8" s="48">
        <f>AE7+27000</f>
        <v>135000</v>
      </c>
      <c r="AF8" s="48">
        <f>AF7+8000</f>
        <v>40000</v>
      </c>
      <c r="AG8" s="48">
        <f>AG7+18000</f>
        <v>90000</v>
      </c>
      <c r="AH8" s="48">
        <f>AH7+27000</f>
        <v>135000</v>
      </c>
      <c r="AI8" s="48">
        <f>AI7+18000</f>
        <v>90000</v>
      </c>
      <c r="AJ8" s="48">
        <f>AJ7+27000</f>
        <v>135000</v>
      </c>
    </row>
    <row r="9" spans="1:36" ht="27" customHeight="1" x14ac:dyDescent="0.2">
      <c r="A9" s="81"/>
      <c r="B9" s="82"/>
      <c r="C9" s="83"/>
      <c r="D9" s="41"/>
      <c r="E9" s="84"/>
      <c r="F9" s="85"/>
      <c r="G9" s="86"/>
      <c r="H9" s="87"/>
      <c r="I9" s="57" t="str">
        <f>IF(E9="","",G9-E9)</f>
        <v/>
      </c>
      <c r="J9" s="40"/>
      <c r="K9" s="28"/>
      <c r="L9" s="58"/>
      <c r="N9" s="19">
        <v>7</v>
      </c>
      <c r="O9" s="49">
        <f>O8+6000</f>
        <v>36000</v>
      </c>
      <c r="P9" s="49">
        <f t="shared" si="1"/>
        <v>54000</v>
      </c>
      <c r="Q9" s="49">
        <f t="shared" si="1"/>
        <v>54000</v>
      </c>
      <c r="R9" s="49">
        <f>R8+9000</f>
        <v>47000</v>
      </c>
      <c r="S9" s="49">
        <f>S8+13500</f>
        <v>60500</v>
      </c>
      <c r="T9" s="49">
        <f>T8+6000</f>
        <v>36000</v>
      </c>
      <c r="U9" s="48">
        <f>U8+18000</f>
        <v>99000</v>
      </c>
      <c r="V9" s="48">
        <f>V8+27000</f>
        <v>148500</v>
      </c>
      <c r="W9" s="48">
        <f>W8+18000</f>
        <v>99000</v>
      </c>
      <c r="X9" s="48">
        <f>X8+27000</f>
        <v>148500</v>
      </c>
      <c r="Y9" s="45"/>
      <c r="Z9" s="19">
        <v>7</v>
      </c>
      <c r="AA9" s="48">
        <f>AA8+8000</f>
        <v>48000</v>
      </c>
      <c r="AB9" s="48">
        <f t="shared" si="2"/>
        <v>72100</v>
      </c>
      <c r="AC9" s="48">
        <f t="shared" si="2"/>
        <v>72100</v>
      </c>
      <c r="AD9" s="48">
        <f>AD8+18000</f>
        <v>108000</v>
      </c>
      <c r="AE9" s="48">
        <f>AE8+27000</f>
        <v>162000</v>
      </c>
      <c r="AF9" s="48">
        <f>AF8+8000</f>
        <v>48000</v>
      </c>
      <c r="AG9" s="48">
        <f>AG8+18000</f>
        <v>108000</v>
      </c>
      <c r="AH9" s="48">
        <f>AH8+27000</f>
        <v>162000</v>
      </c>
      <c r="AI9" s="48">
        <f>AI8+18000</f>
        <v>108000</v>
      </c>
      <c r="AJ9" s="48">
        <f>AJ8+27000</f>
        <v>162000</v>
      </c>
    </row>
    <row r="10" spans="1:36" ht="27" customHeight="1" x14ac:dyDescent="0.2">
      <c r="A10" s="81"/>
      <c r="B10" s="82"/>
      <c r="C10" s="83"/>
      <c r="D10" s="41"/>
      <c r="E10" s="84"/>
      <c r="F10" s="85"/>
      <c r="G10" s="86"/>
      <c r="H10" s="87"/>
      <c r="I10" s="57" t="str">
        <f t="shared" si="3"/>
        <v/>
      </c>
      <c r="J10" s="40"/>
      <c r="K10" s="29"/>
      <c r="L10" s="58"/>
      <c r="N10" s="19">
        <v>8</v>
      </c>
      <c r="O10" s="50">
        <f t="shared" ref="O10:O32" si="4">O9+12000</f>
        <v>48000</v>
      </c>
      <c r="P10" s="50">
        <f t="shared" ref="P10:R25" si="5">P9+18000</f>
        <v>72000</v>
      </c>
      <c r="Q10" s="50">
        <f t="shared" si="5"/>
        <v>72000</v>
      </c>
      <c r="R10" s="50">
        <f t="shared" si="5"/>
        <v>65000</v>
      </c>
      <c r="S10" s="50">
        <f>S9+27000</f>
        <v>87500</v>
      </c>
      <c r="T10" s="50">
        <f t="shared" ref="T10:T32" si="6">T9+12000</f>
        <v>48000</v>
      </c>
      <c r="U10" s="48">
        <f>U9+18000</f>
        <v>117000</v>
      </c>
      <c r="V10" s="48">
        <f>V9+27000</f>
        <v>175500</v>
      </c>
      <c r="W10" s="48">
        <f>W9+18000</f>
        <v>117000</v>
      </c>
      <c r="X10" s="48">
        <f>X9+27000</f>
        <v>175500</v>
      </c>
      <c r="Y10" s="45"/>
      <c r="Z10" s="19">
        <v>8</v>
      </c>
      <c r="AA10" s="50">
        <f t="shared" ref="AA10:AA32" si="7">AA9+16000</f>
        <v>64000</v>
      </c>
      <c r="AB10" s="50">
        <f t="shared" ref="AB10:AC25" si="8">AB9+24000</f>
        <v>96100</v>
      </c>
      <c r="AC10" s="50">
        <f t="shared" si="8"/>
        <v>96100</v>
      </c>
      <c r="AD10" s="48">
        <f>AD9+18000</f>
        <v>126000</v>
      </c>
      <c r="AE10" s="48">
        <f>AE9+27000</f>
        <v>189000</v>
      </c>
      <c r="AF10" s="50">
        <f t="shared" ref="AF10:AF32" si="9">AF9+16000</f>
        <v>64000</v>
      </c>
      <c r="AG10" s="48">
        <f>AG9+18000</f>
        <v>126000</v>
      </c>
      <c r="AH10" s="48">
        <f>AH9+27000</f>
        <v>189000</v>
      </c>
      <c r="AI10" s="48">
        <f>AI9+18000</f>
        <v>126000</v>
      </c>
      <c r="AJ10" s="48">
        <f>AJ9+27000</f>
        <v>189000</v>
      </c>
    </row>
    <row r="11" spans="1:36" ht="27" customHeight="1" x14ac:dyDescent="0.2">
      <c r="A11" s="81"/>
      <c r="B11" s="82"/>
      <c r="C11" s="83"/>
      <c r="D11" s="41"/>
      <c r="E11" s="84"/>
      <c r="F11" s="85"/>
      <c r="G11" s="86"/>
      <c r="H11" s="87"/>
      <c r="I11" s="57" t="str">
        <f t="shared" si="3"/>
        <v/>
      </c>
      <c r="J11" s="40"/>
      <c r="K11" s="29"/>
      <c r="L11" s="58"/>
      <c r="N11" s="19">
        <v>9</v>
      </c>
      <c r="O11" s="50">
        <f t="shared" si="4"/>
        <v>60000</v>
      </c>
      <c r="P11" s="50">
        <f t="shared" si="5"/>
        <v>90000</v>
      </c>
      <c r="Q11" s="50">
        <f t="shared" si="5"/>
        <v>90000</v>
      </c>
      <c r="R11" s="50">
        <f t="shared" si="5"/>
        <v>83000</v>
      </c>
      <c r="S11" s="50">
        <f>S10+27000</f>
        <v>114500</v>
      </c>
      <c r="T11" s="50">
        <f t="shared" si="6"/>
        <v>60000</v>
      </c>
      <c r="U11" s="51">
        <f t="shared" ref="U11:U32" si="10">U10+36000</f>
        <v>153000</v>
      </c>
      <c r="V11" s="51">
        <f t="shared" ref="V11:V32" si="11">V10+54000</f>
        <v>229500</v>
      </c>
      <c r="W11" s="51">
        <f t="shared" ref="W11:W32" si="12">W10+36000</f>
        <v>153000</v>
      </c>
      <c r="X11" s="51">
        <f t="shared" ref="X11:X32" si="13">X10+54000</f>
        <v>229500</v>
      </c>
      <c r="Y11" s="45"/>
      <c r="Z11" s="19">
        <v>9</v>
      </c>
      <c r="AA11" s="50">
        <f t="shared" si="7"/>
        <v>80000</v>
      </c>
      <c r="AB11" s="50">
        <f t="shared" si="8"/>
        <v>120100</v>
      </c>
      <c r="AC11" s="50">
        <f t="shared" si="8"/>
        <v>120100</v>
      </c>
      <c r="AD11" s="51">
        <f t="shared" ref="AD11:AD32" si="14">AD10+36000</f>
        <v>162000</v>
      </c>
      <c r="AE11" s="51">
        <f t="shared" ref="AE11:AE32" si="15">AE10+54000</f>
        <v>243000</v>
      </c>
      <c r="AF11" s="50">
        <f t="shared" si="9"/>
        <v>80000</v>
      </c>
      <c r="AG11" s="51">
        <f t="shared" ref="AG11:AG32" si="16">AG10+36000</f>
        <v>162000</v>
      </c>
      <c r="AH11" s="51">
        <f t="shared" ref="AH11:AH32" si="17">AH10+54000</f>
        <v>243000</v>
      </c>
      <c r="AI11" s="51">
        <f t="shared" ref="AI11:AI32" si="18">AI10+36000</f>
        <v>162000</v>
      </c>
      <c r="AJ11" s="51">
        <f t="shared" ref="AJ11:AJ32" si="19">AJ10+54000</f>
        <v>243000</v>
      </c>
    </row>
    <row r="12" spans="1:36" ht="27" customHeight="1" x14ac:dyDescent="0.2">
      <c r="A12" s="81"/>
      <c r="B12" s="82"/>
      <c r="C12" s="83"/>
      <c r="D12" s="41"/>
      <c r="E12" s="97"/>
      <c r="F12" s="85"/>
      <c r="G12" s="87"/>
      <c r="H12" s="87"/>
      <c r="I12" s="57" t="str">
        <f t="shared" si="3"/>
        <v/>
      </c>
      <c r="J12" s="40"/>
      <c r="K12" s="29"/>
      <c r="L12" s="58"/>
      <c r="N12" s="19">
        <v>10</v>
      </c>
      <c r="O12" s="50">
        <f t="shared" si="4"/>
        <v>72000</v>
      </c>
      <c r="P12" s="50">
        <f t="shared" si="5"/>
        <v>108000</v>
      </c>
      <c r="Q12" s="50">
        <f t="shared" si="5"/>
        <v>108000</v>
      </c>
      <c r="R12" s="50">
        <f t="shared" si="5"/>
        <v>101000</v>
      </c>
      <c r="S12" s="50">
        <f>S11+27000</f>
        <v>141500</v>
      </c>
      <c r="T12" s="50">
        <f t="shared" si="6"/>
        <v>72000</v>
      </c>
      <c r="U12" s="51">
        <f t="shared" si="10"/>
        <v>189000</v>
      </c>
      <c r="V12" s="51">
        <f t="shared" si="11"/>
        <v>283500</v>
      </c>
      <c r="W12" s="51">
        <f t="shared" si="12"/>
        <v>189000</v>
      </c>
      <c r="X12" s="51">
        <f t="shared" si="13"/>
        <v>283500</v>
      </c>
      <c r="Y12" s="45"/>
      <c r="Z12" s="19">
        <v>10</v>
      </c>
      <c r="AA12" s="50">
        <f t="shared" si="7"/>
        <v>96000</v>
      </c>
      <c r="AB12" s="50">
        <f t="shared" si="8"/>
        <v>144100</v>
      </c>
      <c r="AC12" s="50">
        <f t="shared" si="8"/>
        <v>144100</v>
      </c>
      <c r="AD12" s="51">
        <f t="shared" si="14"/>
        <v>198000</v>
      </c>
      <c r="AE12" s="51">
        <f t="shared" si="15"/>
        <v>297000</v>
      </c>
      <c r="AF12" s="50">
        <f t="shared" si="9"/>
        <v>96000</v>
      </c>
      <c r="AG12" s="51">
        <f t="shared" si="16"/>
        <v>198000</v>
      </c>
      <c r="AH12" s="51">
        <f t="shared" si="17"/>
        <v>297000</v>
      </c>
      <c r="AI12" s="51">
        <f t="shared" si="18"/>
        <v>198000</v>
      </c>
      <c r="AJ12" s="51">
        <f t="shared" si="19"/>
        <v>297000</v>
      </c>
    </row>
    <row r="13" spans="1:36" ht="27" customHeight="1" x14ac:dyDescent="0.2">
      <c r="A13" s="81"/>
      <c r="B13" s="82"/>
      <c r="C13" s="83"/>
      <c r="D13" s="41"/>
      <c r="E13" s="84"/>
      <c r="F13" s="85"/>
      <c r="G13" s="86"/>
      <c r="H13" s="87"/>
      <c r="I13" s="57" t="str">
        <f>IF(E13="","",G13-E13)</f>
        <v/>
      </c>
      <c r="J13" s="40"/>
      <c r="K13" s="29"/>
      <c r="L13" s="58"/>
      <c r="N13" s="19">
        <v>11</v>
      </c>
      <c r="O13" s="50">
        <f t="shared" si="4"/>
        <v>84000</v>
      </c>
      <c r="P13" s="50">
        <f t="shared" si="5"/>
        <v>126000</v>
      </c>
      <c r="Q13" s="50">
        <f t="shared" si="5"/>
        <v>126000</v>
      </c>
      <c r="R13" s="50">
        <f t="shared" si="5"/>
        <v>119000</v>
      </c>
      <c r="S13" s="50">
        <f>S12+27000</f>
        <v>168500</v>
      </c>
      <c r="T13" s="50">
        <f t="shared" si="6"/>
        <v>84000</v>
      </c>
      <c r="U13" s="51">
        <f t="shared" si="10"/>
        <v>225000</v>
      </c>
      <c r="V13" s="51">
        <f t="shared" si="11"/>
        <v>337500</v>
      </c>
      <c r="W13" s="51">
        <f t="shared" si="12"/>
        <v>225000</v>
      </c>
      <c r="X13" s="51">
        <f t="shared" si="13"/>
        <v>337500</v>
      </c>
      <c r="Y13" s="45"/>
      <c r="Z13" s="19">
        <v>11</v>
      </c>
      <c r="AA13" s="50">
        <f t="shared" si="7"/>
        <v>112000</v>
      </c>
      <c r="AB13" s="50">
        <f t="shared" si="8"/>
        <v>168100</v>
      </c>
      <c r="AC13" s="50">
        <f t="shared" si="8"/>
        <v>168100</v>
      </c>
      <c r="AD13" s="51">
        <f t="shared" si="14"/>
        <v>234000</v>
      </c>
      <c r="AE13" s="51">
        <f t="shared" si="15"/>
        <v>351000</v>
      </c>
      <c r="AF13" s="50">
        <f t="shared" si="9"/>
        <v>112000</v>
      </c>
      <c r="AG13" s="51">
        <f t="shared" si="16"/>
        <v>234000</v>
      </c>
      <c r="AH13" s="51">
        <f t="shared" si="17"/>
        <v>351000</v>
      </c>
      <c r="AI13" s="51">
        <f t="shared" si="18"/>
        <v>234000</v>
      </c>
      <c r="AJ13" s="51">
        <f t="shared" si="19"/>
        <v>351000</v>
      </c>
    </row>
    <row r="14" spans="1:36" ht="27" customHeight="1" x14ac:dyDescent="0.25">
      <c r="A14" s="98"/>
      <c r="B14" s="98"/>
      <c r="C14" s="98"/>
      <c r="D14" s="99"/>
      <c r="E14" s="100"/>
      <c r="F14" s="100"/>
      <c r="G14" s="100"/>
      <c r="H14" s="100"/>
      <c r="I14" s="101"/>
      <c r="J14" s="39"/>
      <c r="K14" s="30"/>
      <c r="L14" s="15"/>
      <c r="N14" s="19">
        <v>12</v>
      </c>
      <c r="O14" s="50">
        <f t="shared" si="4"/>
        <v>96000</v>
      </c>
      <c r="P14" s="50">
        <f t="shared" si="5"/>
        <v>144000</v>
      </c>
      <c r="Q14" s="50">
        <f t="shared" si="5"/>
        <v>144000</v>
      </c>
      <c r="R14" s="50">
        <f t="shared" si="5"/>
        <v>137000</v>
      </c>
      <c r="S14" s="50">
        <f>S13+27000</f>
        <v>195500</v>
      </c>
      <c r="T14" s="50">
        <f t="shared" si="6"/>
        <v>96000</v>
      </c>
      <c r="U14" s="51">
        <f t="shared" si="10"/>
        <v>261000</v>
      </c>
      <c r="V14" s="51">
        <f t="shared" si="11"/>
        <v>391500</v>
      </c>
      <c r="W14" s="51">
        <f t="shared" si="12"/>
        <v>261000</v>
      </c>
      <c r="X14" s="51">
        <f t="shared" si="13"/>
        <v>391500</v>
      </c>
      <c r="Y14" s="45"/>
      <c r="Z14" s="19">
        <v>12</v>
      </c>
      <c r="AA14" s="50">
        <f t="shared" si="7"/>
        <v>128000</v>
      </c>
      <c r="AB14" s="50">
        <f t="shared" si="8"/>
        <v>192100</v>
      </c>
      <c r="AC14" s="50">
        <f t="shared" si="8"/>
        <v>192100</v>
      </c>
      <c r="AD14" s="51">
        <f t="shared" si="14"/>
        <v>270000</v>
      </c>
      <c r="AE14" s="51">
        <f t="shared" si="15"/>
        <v>405000</v>
      </c>
      <c r="AF14" s="50">
        <f t="shared" si="9"/>
        <v>128000</v>
      </c>
      <c r="AG14" s="51">
        <f t="shared" si="16"/>
        <v>270000</v>
      </c>
      <c r="AH14" s="51">
        <f t="shared" si="17"/>
        <v>405000</v>
      </c>
      <c r="AI14" s="51">
        <f t="shared" si="18"/>
        <v>270000</v>
      </c>
      <c r="AJ14" s="51">
        <f t="shared" si="19"/>
        <v>405000</v>
      </c>
    </row>
    <row r="15" spans="1:36" ht="19.5" customHeight="1" x14ac:dyDescent="0.4">
      <c r="A15" s="2"/>
      <c r="B15" s="102" t="s">
        <v>12</v>
      </c>
      <c r="C15" s="102"/>
      <c r="D15" s="102"/>
      <c r="E15" s="102"/>
      <c r="F15" s="103" t="s">
        <v>13</v>
      </c>
      <c r="G15" s="103"/>
      <c r="H15" s="104" t="s">
        <v>20</v>
      </c>
      <c r="I15" s="105"/>
      <c r="J15" s="105"/>
      <c r="K15" s="31"/>
      <c r="L15" s="16"/>
      <c r="N15" s="19">
        <v>13</v>
      </c>
      <c r="O15" s="50">
        <f t="shared" si="4"/>
        <v>108000</v>
      </c>
      <c r="P15" s="50">
        <f t="shared" si="5"/>
        <v>162000</v>
      </c>
      <c r="Q15" s="50">
        <f t="shared" si="5"/>
        <v>162000</v>
      </c>
      <c r="R15" s="52">
        <f t="shared" ref="R15:R32" si="20">R14+36000</f>
        <v>173000</v>
      </c>
      <c r="S15" s="52">
        <f t="shared" ref="S15:S32" si="21">S14+54000</f>
        <v>249500</v>
      </c>
      <c r="T15" s="50">
        <f t="shared" si="6"/>
        <v>108000</v>
      </c>
      <c r="U15" s="51">
        <f t="shared" si="10"/>
        <v>297000</v>
      </c>
      <c r="V15" s="51">
        <f t="shared" si="11"/>
        <v>445500</v>
      </c>
      <c r="W15" s="51">
        <f t="shared" si="12"/>
        <v>297000</v>
      </c>
      <c r="X15" s="51">
        <f t="shared" si="13"/>
        <v>445500</v>
      </c>
      <c r="Y15" s="45"/>
      <c r="Z15" s="19">
        <v>13</v>
      </c>
      <c r="AA15" s="50">
        <f t="shared" si="7"/>
        <v>144000</v>
      </c>
      <c r="AB15" s="50">
        <f t="shared" si="8"/>
        <v>216100</v>
      </c>
      <c r="AC15" s="50">
        <f t="shared" si="8"/>
        <v>216100</v>
      </c>
      <c r="AD15" s="51">
        <f t="shared" si="14"/>
        <v>306000</v>
      </c>
      <c r="AE15" s="51">
        <f t="shared" si="15"/>
        <v>459000</v>
      </c>
      <c r="AF15" s="50">
        <f t="shared" si="9"/>
        <v>144000</v>
      </c>
      <c r="AG15" s="51">
        <f t="shared" si="16"/>
        <v>306000</v>
      </c>
      <c r="AH15" s="51">
        <f t="shared" si="17"/>
        <v>459000</v>
      </c>
      <c r="AI15" s="51">
        <f t="shared" si="18"/>
        <v>306000</v>
      </c>
      <c r="AJ15" s="51">
        <f t="shared" si="19"/>
        <v>459000</v>
      </c>
    </row>
    <row r="16" spans="1:36" ht="19.5" customHeight="1" x14ac:dyDescent="0.2">
      <c r="A16" s="2"/>
      <c r="B16" s="106"/>
      <c r="C16" s="107"/>
      <c r="D16" s="107"/>
      <c r="E16" s="108"/>
      <c r="F16" s="106"/>
      <c r="G16" s="107"/>
      <c r="H16" s="112" t="s">
        <v>21</v>
      </c>
      <c r="I16" s="113"/>
      <c r="J16" s="114"/>
      <c r="K16" s="32"/>
      <c r="L16" s="17"/>
      <c r="N16" s="19">
        <v>14</v>
      </c>
      <c r="O16" s="50">
        <f t="shared" si="4"/>
        <v>120000</v>
      </c>
      <c r="P16" s="50">
        <f t="shared" si="5"/>
        <v>180000</v>
      </c>
      <c r="Q16" s="50">
        <f t="shared" si="5"/>
        <v>180000</v>
      </c>
      <c r="R16" s="52">
        <f t="shared" si="20"/>
        <v>209000</v>
      </c>
      <c r="S16" s="52">
        <f t="shared" si="21"/>
        <v>303500</v>
      </c>
      <c r="T16" s="50">
        <f t="shared" si="6"/>
        <v>120000</v>
      </c>
      <c r="U16" s="51">
        <f t="shared" si="10"/>
        <v>333000</v>
      </c>
      <c r="V16" s="51">
        <f t="shared" si="11"/>
        <v>499500</v>
      </c>
      <c r="W16" s="51">
        <f t="shared" si="12"/>
        <v>333000</v>
      </c>
      <c r="X16" s="51">
        <f t="shared" si="13"/>
        <v>499500</v>
      </c>
      <c r="Y16" s="45"/>
      <c r="Z16" s="19">
        <v>14</v>
      </c>
      <c r="AA16" s="50">
        <f t="shared" si="7"/>
        <v>160000</v>
      </c>
      <c r="AB16" s="50">
        <f t="shared" si="8"/>
        <v>240100</v>
      </c>
      <c r="AC16" s="50">
        <f t="shared" si="8"/>
        <v>240100</v>
      </c>
      <c r="AD16" s="51">
        <f t="shared" si="14"/>
        <v>342000</v>
      </c>
      <c r="AE16" s="51">
        <f t="shared" si="15"/>
        <v>513000</v>
      </c>
      <c r="AF16" s="50">
        <f t="shared" si="9"/>
        <v>160000</v>
      </c>
      <c r="AG16" s="51">
        <f t="shared" si="16"/>
        <v>342000</v>
      </c>
      <c r="AH16" s="51">
        <f t="shared" si="17"/>
        <v>513000</v>
      </c>
      <c r="AI16" s="51">
        <f t="shared" si="18"/>
        <v>342000</v>
      </c>
      <c r="AJ16" s="51">
        <f t="shared" si="19"/>
        <v>513000</v>
      </c>
    </row>
    <row r="17" spans="1:36" ht="19.5" customHeight="1" x14ac:dyDescent="0.2">
      <c r="A17" s="3"/>
      <c r="B17" s="109"/>
      <c r="C17" s="110"/>
      <c r="D17" s="110"/>
      <c r="E17" s="111"/>
      <c r="F17" s="109"/>
      <c r="G17" s="110"/>
      <c r="H17" s="115" t="s">
        <v>19</v>
      </c>
      <c r="I17" s="116"/>
      <c r="J17" s="116"/>
      <c r="K17" s="33"/>
      <c r="L17" s="18"/>
      <c r="N17" s="19">
        <v>15</v>
      </c>
      <c r="O17" s="50">
        <f t="shared" si="4"/>
        <v>132000</v>
      </c>
      <c r="P17" s="50">
        <f t="shared" si="5"/>
        <v>198000</v>
      </c>
      <c r="Q17" s="50">
        <f t="shared" si="5"/>
        <v>198000</v>
      </c>
      <c r="R17" s="52">
        <f t="shared" si="20"/>
        <v>245000</v>
      </c>
      <c r="S17" s="52">
        <f t="shared" si="21"/>
        <v>357500</v>
      </c>
      <c r="T17" s="50">
        <f t="shared" si="6"/>
        <v>132000</v>
      </c>
      <c r="U17" s="51">
        <f t="shared" si="10"/>
        <v>369000</v>
      </c>
      <c r="V17" s="51">
        <f t="shared" si="11"/>
        <v>553500</v>
      </c>
      <c r="W17" s="51">
        <f t="shared" si="12"/>
        <v>369000</v>
      </c>
      <c r="X17" s="51">
        <f t="shared" si="13"/>
        <v>553500</v>
      </c>
      <c r="Y17" s="45"/>
      <c r="Z17" s="19">
        <v>15</v>
      </c>
      <c r="AA17" s="50">
        <f t="shared" si="7"/>
        <v>176000</v>
      </c>
      <c r="AB17" s="50">
        <f t="shared" si="8"/>
        <v>264100</v>
      </c>
      <c r="AC17" s="50">
        <f t="shared" si="8"/>
        <v>264100</v>
      </c>
      <c r="AD17" s="51">
        <f t="shared" si="14"/>
        <v>378000</v>
      </c>
      <c r="AE17" s="51">
        <f t="shared" si="15"/>
        <v>567000</v>
      </c>
      <c r="AF17" s="50">
        <f t="shared" si="9"/>
        <v>176000</v>
      </c>
      <c r="AG17" s="51">
        <f t="shared" si="16"/>
        <v>378000</v>
      </c>
      <c r="AH17" s="51">
        <f t="shared" si="17"/>
        <v>567000</v>
      </c>
      <c r="AI17" s="51">
        <f t="shared" si="18"/>
        <v>378000</v>
      </c>
      <c r="AJ17" s="51">
        <f t="shared" si="19"/>
        <v>567000</v>
      </c>
    </row>
    <row r="18" spans="1:36" ht="23.25" customHeight="1" thickBot="1" x14ac:dyDescent="0.55000000000000004">
      <c r="A18" s="126" t="s">
        <v>88</v>
      </c>
      <c r="B18" s="127"/>
      <c r="C18" s="127"/>
      <c r="D18" s="127"/>
      <c r="E18" s="127"/>
      <c r="F18" s="127"/>
      <c r="G18" s="127"/>
      <c r="H18" s="127"/>
      <c r="I18" s="127"/>
      <c r="J18" s="127"/>
      <c r="L18" s="61" t="s">
        <v>58</v>
      </c>
      <c r="N18" s="19">
        <v>16</v>
      </c>
      <c r="O18" s="50">
        <f t="shared" si="4"/>
        <v>144000</v>
      </c>
      <c r="P18" s="50">
        <f t="shared" si="5"/>
        <v>216000</v>
      </c>
      <c r="Q18" s="50">
        <f t="shared" si="5"/>
        <v>216000</v>
      </c>
      <c r="R18" s="52">
        <f t="shared" si="20"/>
        <v>281000</v>
      </c>
      <c r="S18" s="52">
        <f t="shared" si="21"/>
        <v>411500</v>
      </c>
      <c r="T18" s="50">
        <f t="shared" si="6"/>
        <v>144000</v>
      </c>
      <c r="U18" s="51">
        <f t="shared" si="10"/>
        <v>405000</v>
      </c>
      <c r="V18" s="51">
        <f t="shared" si="11"/>
        <v>607500</v>
      </c>
      <c r="W18" s="51">
        <f t="shared" si="12"/>
        <v>405000</v>
      </c>
      <c r="X18" s="51">
        <f t="shared" si="13"/>
        <v>607500</v>
      </c>
      <c r="Y18" s="45"/>
      <c r="Z18" s="19">
        <v>16</v>
      </c>
      <c r="AA18" s="50">
        <f t="shared" si="7"/>
        <v>192000</v>
      </c>
      <c r="AB18" s="50">
        <f t="shared" si="8"/>
        <v>288100</v>
      </c>
      <c r="AC18" s="50">
        <f t="shared" si="8"/>
        <v>288100</v>
      </c>
      <c r="AD18" s="51">
        <f t="shared" si="14"/>
        <v>414000</v>
      </c>
      <c r="AE18" s="51">
        <f t="shared" si="15"/>
        <v>621000</v>
      </c>
      <c r="AF18" s="50">
        <f t="shared" si="9"/>
        <v>192000</v>
      </c>
      <c r="AG18" s="51">
        <f t="shared" si="16"/>
        <v>414000</v>
      </c>
      <c r="AH18" s="51">
        <f t="shared" si="17"/>
        <v>621000</v>
      </c>
      <c r="AI18" s="51">
        <f t="shared" si="18"/>
        <v>414000</v>
      </c>
      <c r="AJ18" s="51">
        <f t="shared" si="19"/>
        <v>621000</v>
      </c>
    </row>
    <row r="19" spans="1:36" ht="19.5" customHeight="1" thickTop="1" x14ac:dyDescent="0.2">
      <c r="A19" s="138" t="s">
        <v>89</v>
      </c>
      <c r="B19" s="138"/>
      <c r="C19" s="138"/>
      <c r="D19" s="138"/>
      <c r="E19" s="138"/>
      <c r="F19" s="138"/>
      <c r="G19" s="138"/>
      <c r="H19" s="138"/>
      <c r="I19" s="138"/>
      <c r="J19" s="138"/>
      <c r="N19" s="19">
        <v>17</v>
      </c>
      <c r="O19" s="50">
        <f t="shared" si="4"/>
        <v>156000</v>
      </c>
      <c r="P19" s="50">
        <f t="shared" si="5"/>
        <v>234000</v>
      </c>
      <c r="Q19" s="50">
        <f t="shared" si="5"/>
        <v>234000</v>
      </c>
      <c r="R19" s="52">
        <f t="shared" si="20"/>
        <v>317000</v>
      </c>
      <c r="S19" s="52">
        <f t="shared" si="21"/>
        <v>465500</v>
      </c>
      <c r="T19" s="50">
        <f t="shared" si="6"/>
        <v>156000</v>
      </c>
      <c r="U19" s="51">
        <f t="shared" si="10"/>
        <v>441000</v>
      </c>
      <c r="V19" s="51">
        <f t="shared" si="11"/>
        <v>661500</v>
      </c>
      <c r="W19" s="51">
        <f t="shared" si="12"/>
        <v>441000</v>
      </c>
      <c r="X19" s="51">
        <f t="shared" si="13"/>
        <v>661500</v>
      </c>
      <c r="Y19" s="45"/>
      <c r="Z19" s="19">
        <v>17</v>
      </c>
      <c r="AA19" s="50">
        <f t="shared" si="7"/>
        <v>208000</v>
      </c>
      <c r="AB19" s="50">
        <f t="shared" si="8"/>
        <v>312100</v>
      </c>
      <c r="AC19" s="50">
        <f t="shared" si="8"/>
        <v>312100</v>
      </c>
      <c r="AD19" s="51">
        <f t="shared" si="14"/>
        <v>450000</v>
      </c>
      <c r="AE19" s="51">
        <f t="shared" si="15"/>
        <v>675000</v>
      </c>
      <c r="AF19" s="50">
        <f t="shared" si="9"/>
        <v>208000</v>
      </c>
      <c r="AG19" s="51">
        <f t="shared" si="16"/>
        <v>450000</v>
      </c>
      <c r="AH19" s="51">
        <f t="shared" si="17"/>
        <v>675000</v>
      </c>
      <c r="AI19" s="51">
        <f t="shared" si="18"/>
        <v>450000</v>
      </c>
      <c r="AJ19" s="51">
        <f t="shared" si="19"/>
        <v>675000</v>
      </c>
    </row>
    <row r="20" spans="1:36" ht="18" thickBot="1" x14ac:dyDescent="0.25">
      <c r="A20" s="161" t="s">
        <v>87</v>
      </c>
      <c r="B20" s="161"/>
      <c r="C20" s="161"/>
      <c r="D20" s="161"/>
      <c r="E20" s="161"/>
      <c r="F20" s="161"/>
      <c r="G20" s="161"/>
      <c r="H20" s="161"/>
      <c r="I20" s="161"/>
      <c r="J20" s="161"/>
      <c r="N20" s="19">
        <v>18</v>
      </c>
      <c r="O20" s="50">
        <f t="shared" si="4"/>
        <v>168000</v>
      </c>
      <c r="P20" s="50">
        <f t="shared" si="5"/>
        <v>252000</v>
      </c>
      <c r="Q20" s="50">
        <f t="shared" si="5"/>
        <v>252000</v>
      </c>
      <c r="R20" s="52">
        <f t="shared" si="20"/>
        <v>353000</v>
      </c>
      <c r="S20" s="52">
        <f t="shared" si="21"/>
        <v>519500</v>
      </c>
      <c r="T20" s="50">
        <f t="shared" si="6"/>
        <v>168000</v>
      </c>
      <c r="U20" s="51">
        <f t="shared" si="10"/>
        <v>477000</v>
      </c>
      <c r="V20" s="51">
        <f t="shared" si="11"/>
        <v>715500</v>
      </c>
      <c r="W20" s="51">
        <f t="shared" si="12"/>
        <v>477000</v>
      </c>
      <c r="X20" s="51">
        <f t="shared" si="13"/>
        <v>715500</v>
      </c>
      <c r="Y20" s="45"/>
      <c r="Z20" s="19">
        <v>18</v>
      </c>
      <c r="AA20" s="50">
        <f t="shared" si="7"/>
        <v>224000</v>
      </c>
      <c r="AB20" s="50">
        <f t="shared" si="8"/>
        <v>336100</v>
      </c>
      <c r="AC20" s="50">
        <f t="shared" si="8"/>
        <v>336100</v>
      </c>
      <c r="AD20" s="51">
        <f t="shared" si="14"/>
        <v>486000</v>
      </c>
      <c r="AE20" s="51">
        <f t="shared" si="15"/>
        <v>729000</v>
      </c>
      <c r="AF20" s="50">
        <f t="shared" si="9"/>
        <v>224000</v>
      </c>
      <c r="AG20" s="51">
        <f t="shared" si="16"/>
        <v>486000</v>
      </c>
      <c r="AH20" s="51">
        <f t="shared" si="17"/>
        <v>729000</v>
      </c>
      <c r="AI20" s="51">
        <f t="shared" si="18"/>
        <v>486000</v>
      </c>
      <c r="AJ20" s="51">
        <f t="shared" si="19"/>
        <v>729000</v>
      </c>
    </row>
    <row r="21" spans="1:36" ht="24.75" customHeight="1" thickBot="1" x14ac:dyDescent="0.55000000000000004">
      <c r="A21" s="128" t="s">
        <v>90</v>
      </c>
      <c r="B21" s="129"/>
      <c r="C21" s="129"/>
      <c r="D21" s="129"/>
      <c r="E21" s="129"/>
      <c r="F21" s="129"/>
      <c r="G21" s="129"/>
      <c r="H21" s="130" t="s">
        <v>8</v>
      </c>
      <c r="I21" s="131"/>
      <c r="J21" s="132"/>
      <c r="L21" s="59"/>
      <c r="N21" s="19">
        <v>19</v>
      </c>
      <c r="O21" s="50">
        <f t="shared" si="4"/>
        <v>180000</v>
      </c>
      <c r="P21" s="50">
        <f t="shared" si="5"/>
        <v>270000</v>
      </c>
      <c r="Q21" s="50">
        <f t="shared" si="5"/>
        <v>270000</v>
      </c>
      <c r="R21" s="52">
        <f t="shared" si="20"/>
        <v>389000</v>
      </c>
      <c r="S21" s="52">
        <f t="shared" si="21"/>
        <v>573500</v>
      </c>
      <c r="T21" s="50">
        <f t="shared" si="6"/>
        <v>180000</v>
      </c>
      <c r="U21" s="51">
        <f t="shared" si="10"/>
        <v>513000</v>
      </c>
      <c r="V21" s="51">
        <f t="shared" si="11"/>
        <v>769500</v>
      </c>
      <c r="W21" s="51">
        <f t="shared" si="12"/>
        <v>513000</v>
      </c>
      <c r="X21" s="51">
        <f t="shared" si="13"/>
        <v>769500</v>
      </c>
      <c r="Y21" s="45"/>
      <c r="Z21" s="19">
        <v>19</v>
      </c>
      <c r="AA21" s="50">
        <f t="shared" si="7"/>
        <v>240000</v>
      </c>
      <c r="AB21" s="50">
        <f t="shared" si="8"/>
        <v>360100</v>
      </c>
      <c r="AC21" s="50">
        <f t="shared" si="8"/>
        <v>360100</v>
      </c>
      <c r="AD21" s="51">
        <f t="shared" si="14"/>
        <v>522000</v>
      </c>
      <c r="AE21" s="51">
        <f t="shared" si="15"/>
        <v>783000</v>
      </c>
      <c r="AF21" s="50">
        <f t="shared" si="9"/>
        <v>240000</v>
      </c>
      <c r="AG21" s="51">
        <f t="shared" si="16"/>
        <v>522000</v>
      </c>
      <c r="AH21" s="51">
        <f t="shared" si="17"/>
        <v>783000</v>
      </c>
      <c r="AI21" s="51">
        <f t="shared" si="18"/>
        <v>522000</v>
      </c>
      <c r="AJ21" s="51">
        <f t="shared" si="19"/>
        <v>783000</v>
      </c>
    </row>
    <row r="22" spans="1:36" ht="20.25" customHeight="1" thickBot="1" x14ac:dyDescent="0.45">
      <c r="A22" s="133" t="s">
        <v>79</v>
      </c>
      <c r="B22" s="134"/>
      <c r="C22" s="134"/>
      <c r="D22" s="134"/>
      <c r="E22" s="134"/>
      <c r="F22" s="134"/>
      <c r="G22" s="134"/>
      <c r="H22" s="135" t="s">
        <v>69</v>
      </c>
      <c r="I22" s="136"/>
      <c r="J22" s="137"/>
      <c r="L22" s="60" t="s">
        <v>56</v>
      </c>
      <c r="N22" s="19">
        <v>20</v>
      </c>
      <c r="O22" s="50">
        <f t="shared" si="4"/>
        <v>192000</v>
      </c>
      <c r="P22" s="50">
        <f t="shared" si="5"/>
        <v>288000</v>
      </c>
      <c r="Q22" s="50">
        <f t="shared" si="5"/>
        <v>288000</v>
      </c>
      <c r="R22" s="52">
        <f t="shared" si="20"/>
        <v>425000</v>
      </c>
      <c r="S22" s="52">
        <f t="shared" si="21"/>
        <v>627500</v>
      </c>
      <c r="T22" s="50">
        <f t="shared" si="6"/>
        <v>192000</v>
      </c>
      <c r="U22" s="51">
        <f t="shared" si="10"/>
        <v>549000</v>
      </c>
      <c r="V22" s="51">
        <f t="shared" si="11"/>
        <v>823500</v>
      </c>
      <c r="W22" s="51">
        <f t="shared" si="12"/>
        <v>549000</v>
      </c>
      <c r="X22" s="51">
        <f t="shared" si="13"/>
        <v>823500</v>
      </c>
      <c r="Y22" s="45"/>
      <c r="Z22" s="19">
        <v>20</v>
      </c>
      <c r="AA22" s="50">
        <f t="shared" si="7"/>
        <v>256000</v>
      </c>
      <c r="AB22" s="50">
        <f t="shared" si="8"/>
        <v>384100</v>
      </c>
      <c r="AC22" s="50">
        <f t="shared" si="8"/>
        <v>384100</v>
      </c>
      <c r="AD22" s="51">
        <f t="shared" si="14"/>
        <v>558000</v>
      </c>
      <c r="AE22" s="51">
        <f t="shared" si="15"/>
        <v>837000</v>
      </c>
      <c r="AF22" s="50">
        <f t="shared" si="9"/>
        <v>256000</v>
      </c>
      <c r="AG22" s="51">
        <f t="shared" si="16"/>
        <v>558000</v>
      </c>
      <c r="AH22" s="51">
        <f t="shared" si="17"/>
        <v>837000</v>
      </c>
      <c r="AI22" s="51">
        <f t="shared" si="18"/>
        <v>558000</v>
      </c>
      <c r="AJ22" s="51">
        <f t="shared" si="19"/>
        <v>837000</v>
      </c>
    </row>
    <row r="23" spans="1:36" ht="19.5" customHeight="1" thickTop="1" x14ac:dyDescent="0.2">
      <c r="A23" s="117" t="s">
        <v>77</v>
      </c>
      <c r="B23" s="117"/>
      <c r="C23" s="117"/>
      <c r="D23" s="117"/>
      <c r="E23" s="117"/>
      <c r="F23" s="117"/>
      <c r="G23" s="117"/>
      <c r="H23" s="118" t="s">
        <v>67</v>
      </c>
      <c r="I23" s="119"/>
      <c r="J23" s="120"/>
      <c r="N23" s="19">
        <v>21</v>
      </c>
      <c r="O23" s="50">
        <f t="shared" si="4"/>
        <v>204000</v>
      </c>
      <c r="P23" s="50">
        <f t="shared" si="5"/>
        <v>306000</v>
      </c>
      <c r="Q23" s="50">
        <f t="shared" si="5"/>
        <v>306000</v>
      </c>
      <c r="R23" s="52">
        <f t="shared" si="20"/>
        <v>461000</v>
      </c>
      <c r="S23" s="52">
        <f t="shared" si="21"/>
        <v>681500</v>
      </c>
      <c r="T23" s="50">
        <f t="shared" si="6"/>
        <v>204000</v>
      </c>
      <c r="U23" s="51">
        <f t="shared" si="10"/>
        <v>585000</v>
      </c>
      <c r="V23" s="51">
        <f t="shared" si="11"/>
        <v>877500</v>
      </c>
      <c r="W23" s="51">
        <f t="shared" si="12"/>
        <v>585000</v>
      </c>
      <c r="X23" s="51">
        <f t="shared" si="13"/>
        <v>877500</v>
      </c>
      <c r="Y23" s="45"/>
      <c r="Z23" s="19">
        <v>21</v>
      </c>
      <c r="AA23" s="50">
        <f t="shared" si="7"/>
        <v>272000</v>
      </c>
      <c r="AB23" s="50">
        <f t="shared" si="8"/>
        <v>408100</v>
      </c>
      <c r="AC23" s="50">
        <f t="shared" si="8"/>
        <v>408100</v>
      </c>
      <c r="AD23" s="51">
        <f t="shared" si="14"/>
        <v>594000</v>
      </c>
      <c r="AE23" s="51">
        <f t="shared" si="15"/>
        <v>891000</v>
      </c>
      <c r="AF23" s="50">
        <f t="shared" si="9"/>
        <v>272000</v>
      </c>
      <c r="AG23" s="51">
        <f t="shared" si="16"/>
        <v>594000</v>
      </c>
      <c r="AH23" s="51">
        <f t="shared" si="17"/>
        <v>891000</v>
      </c>
      <c r="AI23" s="51">
        <f t="shared" si="18"/>
        <v>594000</v>
      </c>
      <c r="AJ23" s="51">
        <f t="shared" si="19"/>
        <v>891000</v>
      </c>
    </row>
    <row r="24" spans="1:36" ht="19.5" thickBot="1" x14ac:dyDescent="0.25">
      <c r="A24" s="121" t="s">
        <v>80</v>
      </c>
      <c r="B24" s="121"/>
      <c r="C24" s="121"/>
      <c r="D24" s="121"/>
      <c r="E24" s="121"/>
      <c r="F24" s="121"/>
      <c r="G24" s="121"/>
      <c r="H24" s="170" t="s">
        <v>68</v>
      </c>
      <c r="I24" s="171"/>
      <c r="J24" s="172"/>
      <c r="N24" s="19">
        <v>22</v>
      </c>
      <c r="O24" s="50">
        <f t="shared" si="4"/>
        <v>216000</v>
      </c>
      <c r="P24" s="50">
        <f t="shared" si="5"/>
        <v>324000</v>
      </c>
      <c r="Q24" s="50">
        <f t="shared" si="5"/>
        <v>324000</v>
      </c>
      <c r="R24" s="52">
        <f t="shared" si="20"/>
        <v>497000</v>
      </c>
      <c r="S24" s="52">
        <f t="shared" si="21"/>
        <v>735500</v>
      </c>
      <c r="T24" s="50">
        <f t="shared" si="6"/>
        <v>216000</v>
      </c>
      <c r="U24" s="51">
        <f t="shared" si="10"/>
        <v>621000</v>
      </c>
      <c r="V24" s="51">
        <f t="shared" si="11"/>
        <v>931500</v>
      </c>
      <c r="W24" s="51">
        <f t="shared" si="12"/>
        <v>621000</v>
      </c>
      <c r="X24" s="51">
        <f t="shared" si="13"/>
        <v>931500</v>
      </c>
      <c r="Y24" s="45"/>
      <c r="Z24" s="19">
        <v>22</v>
      </c>
      <c r="AA24" s="50">
        <f t="shared" si="7"/>
        <v>288000</v>
      </c>
      <c r="AB24" s="50">
        <f t="shared" si="8"/>
        <v>432100</v>
      </c>
      <c r="AC24" s="50">
        <f t="shared" si="8"/>
        <v>432100</v>
      </c>
      <c r="AD24" s="51">
        <f t="shared" si="14"/>
        <v>630000</v>
      </c>
      <c r="AE24" s="51">
        <f t="shared" si="15"/>
        <v>945000</v>
      </c>
      <c r="AF24" s="50">
        <f t="shared" si="9"/>
        <v>288000</v>
      </c>
      <c r="AG24" s="51">
        <f t="shared" si="16"/>
        <v>630000</v>
      </c>
      <c r="AH24" s="51">
        <f t="shared" si="17"/>
        <v>945000</v>
      </c>
      <c r="AI24" s="51">
        <f t="shared" si="18"/>
        <v>630000</v>
      </c>
      <c r="AJ24" s="51">
        <f t="shared" si="19"/>
        <v>945000</v>
      </c>
    </row>
    <row r="25" spans="1:36" ht="19.5" customHeight="1" x14ac:dyDescent="0.35">
      <c r="A25" s="122" t="s">
        <v>83</v>
      </c>
      <c r="B25" s="123"/>
      <c r="C25" s="123"/>
      <c r="D25" s="123"/>
      <c r="E25" s="123"/>
      <c r="F25" s="123"/>
      <c r="G25" s="123"/>
      <c r="H25" s="4" t="s">
        <v>14</v>
      </c>
      <c r="I25" s="124" t="s">
        <v>15</v>
      </c>
      <c r="J25" s="125"/>
      <c r="N25" s="19">
        <v>23</v>
      </c>
      <c r="O25" s="53">
        <f t="shared" si="4"/>
        <v>228000</v>
      </c>
      <c r="P25" s="53">
        <f t="shared" si="5"/>
        <v>342000</v>
      </c>
      <c r="Q25" s="53">
        <f t="shared" si="5"/>
        <v>342000</v>
      </c>
      <c r="R25" s="54">
        <f t="shared" si="20"/>
        <v>533000</v>
      </c>
      <c r="S25" s="54">
        <f t="shared" si="21"/>
        <v>789500</v>
      </c>
      <c r="T25" s="53">
        <f t="shared" si="6"/>
        <v>228000</v>
      </c>
      <c r="U25" s="55">
        <f t="shared" si="10"/>
        <v>657000</v>
      </c>
      <c r="V25" s="55">
        <f t="shared" si="11"/>
        <v>985500</v>
      </c>
      <c r="W25" s="55">
        <f t="shared" si="12"/>
        <v>657000</v>
      </c>
      <c r="X25" s="55">
        <f t="shared" si="13"/>
        <v>985500</v>
      </c>
      <c r="Z25" s="19">
        <v>23</v>
      </c>
      <c r="AA25" s="53">
        <f t="shared" si="7"/>
        <v>304000</v>
      </c>
      <c r="AB25" s="53">
        <f t="shared" si="8"/>
        <v>456100</v>
      </c>
      <c r="AC25" s="53">
        <f t="shared" si="8"/>
        <v>456100</v>
      </c>
      <c r="AD25" s="55">
        <f t="shared" si="14"/>
        <v>666000</v>
      </c>
      <c r="AE25" s="55">
        <f t="shared" si="15"/>
        <v>999000</v>
      </c>
      <c r="AF25" s="53">
        <f t="shared" si="9"/>
        <v>304000</v>
      </c>
      <c r="AG25" s="55">
        <f t="shared" si="16"/>
        <v>666000</v>
      </c>
      <c r="AH25" s="55">
        <f t="shared" si="17"/>
        <v>999000</v>
      </c>
      <c r="AI25" s="55">
        <f t="shared" si="18"/>
        <v>666000</v>
      </c>
      <c r="AJ25" s="55">
        <f t="shared" si="19"/>
        <v>999000</v>
      </c>
    </row>
    <row r="26" spans="1:36" ht="18" x14ac:dyDescent="0.35">
      <c r="A26" s="176" t="s">
        <v>81</v>
      </c>
      <c r="B26" s="177"/>
      <c r="C26" s="177"/>
      <c r="D26" s="177"/>
      <c r="E26" s="177"/>
      <c r="F26" s="177"/>
      <c r="G26" s="177"/>
      <c r="H26" s="5"/>
      <c r="I26" s="178" t="s">
        <v>16</v>
      </c>
      <c r="J26" s="179"/>
      <c r="N26" s="19">
        <v>24</v>
      </c>
      <c r="O26" s="53">
        <f t="shared" si="4"/>
        <v>240000</v>
      </c>
      <c r="P26" s="53">
        <f t="shared" ref="P26:Q32" si="22">P25+18000</f>
        <v>360000</v>
      </c>
      <c r="Q26" s="53">
        <f t="shared" si="22"/>
        <v>360000</v>
      </c>
      <c r="R26" s="54">
        <f t="shared" si="20"/>
        <v>569000</v>
      </c>
      <c r="S26" s="54">
        <f t="shared" si="21"/>
        <v>843500</v>
      </c>
      <c r="T26" s="53">
        <f t="shared" si="6"/>
        <v>240000</v>
      </c>
      <c r="U26" s="55">
        <f t="shared" si="10"/>
        <v>693000</v>
      </c>
      <c r="V26" s="55">
        <f t="shared" si="11"/>
        <v>1039500</v>
      </c>
      <c r="W26" s="55">
        <f t="shared" si="12"/>
        <v>693000</v>
      </c>
      <c r="X26" s="55">
        <f t="shared" si="13"/>
        <v>1039500</v>
      </c>
      <c r="Z26" s="19">
        <v>24</v>
      </c>
      <c r="AA26" s="53">
        <f t="shared" si="7"/>
        <v>320000</v>
      </c>
      <c r="AB26" s="53">
        <f t="shared" ref="AB26:AC32" si="23">AB25+24000</f>
        <v>480100</v>
      </c>
      <c r="AC26" s="53">
        <f t="shared" si="23"/>
        <v>480100</v>
      </c>
      <c r="AD26" s="55">
        <f t="shared" si="14"/>
        <v>702000</v>
      </c>
      <c r="AE26" s="55">
        <f t="shared" si="15"/>
        <v>1053000</v>
      </c>
      <c r="AF26" s="53">
        <f t="shared" si="9"/>
        <v>320000</v>
      </c>
      <c r="AG26" s="55">
        <f t="shared" si="16"/>
        <v>702000</v>
      </c>
      <c r="AH26" s="55">
        <f t="shared" si="17"/>
        <v>1053000</v>
      </c>
      <c r="AI26" s="55">
        <f t="shared" si="18"/>
        <v>702000</v>
      </c>
      <c r="AJ26" s="55">
        <f t="shared" si="19"/>
        <v>1053000</v>
      </c>
    </row>
    <row r="27" spans="1:36" ht="19.5" customHeight="1" x14ac:dyDescent="0.35">
      <c r="A27" s="182" t="s">
        <v>82</v>
      </c>
      <c r="B27" s="183"/>
      <c r="C27" s="183"/>
      <c r="D27" s="183"/>
      <c r="E27" s="183"/>
      <c r="F27" s="183"/>
      <c r="G27" s="183"/>
      <c r="H27" s="5" t="s">
        <v>17</v>
      </c>
      <c r="I27" s="180" t="s">
        <v>7</v>
      </c>
      <c r="J27" s="181"/>
      <c r="N27" s="19">
        <v>25</v>
      </c>
      <c r="O27" s="53">
        <f t="shared" si="4"/>
        <v>252000</v>
      </c>
      <c r="P27" s="53">
        <f t="shared" si="22"/>
        <v>378000</v>
      </c>
      <c r="Q27" s="53">
        <f t="shared" si="22"/>
        <v>378000</v>
      </c>
      <c r="R27" s="54">
        <f t="shared" si="20"/>
        <v>605000</v>
      </c>
      <c r="S27" s="54">
        <f t="shared" si="21"/>
        <v>897500</v>
      </c>
      <c r="T27" s="53">
        <f t="shared" si="6"/>
        <v>252000</v>
      </c>
      <c r="U27" s="55">
        <f t="shared" si="10"/>
        <v>729000</v>
      </c>
      <c r="V27" s="55">
        <f t="shared" si="11"/>
        <v>1093500</v>
      </c>
      <c r="W27" s="55">
        <f t="shared" si="12"/>
        <v>729000</v>
      </c>
      <c r="X27" s="55">
        <f t="shared" si="13"/>
        <v>1093500</v>
      </c>
      <c r="Z27" s="19">
        <v>25</v>
      </c>
      <c r="AA27" s="53">
        <f t="shared" si="7"/>
        <v>336000</v>
      </c>
      <c r="AB27" s="53">
        <f t="shared" si="23"/>
        <v>504100</v>
      </c>
      <c r="AC27" s="53">
        <f t="shared" si="23"/>
        <v>504100</v>
      </c>
      <c r="AD27" s="55">
        <f t="shared" si="14"/>
        <v>738000</v>
      </c>
      <c r="AE27" s="55">
        <f t="shared" si="15"/>
        <v>1107000</v>
      </c>
      <c r="AF27" s="53">
        <f t="shared" si="9"/>
        <v>336000</v>
      </c>
      <c r="AG27" s="55">
        <f t="shared" si="16"/>
        <v>738000</v>
      </c>
      <c r="AH27" s="55">
        <f t="shared" si="17"/>
        <v>1107000</v>
      </c>
      <c r="AI27" s="55">
        <f t="shared" si="18"/>
        <v>738000</v>
      </c>
      <c r="AJ27" s="55">
        <f t="shared" si="19"/>
        <v>1107000</v>
      </c>
    </row>
    <row r="28" spans="1:36" ht="18.75" x14ac:dyDescent="0.4">
      <c r="A28" s="167" t="s">
        <v>84</v>
      </c>
      <c r="B28" s="167"/>
      <c r="C28" s="167"/>
      <c r="D28" s="167"/>
      <c r="E28" s="167"/>
      <c r="F28" s="167"/>
      <c r="G28" s="168"/>
      <c r="H28" s="65" t="s">
        <v>18</v>
      </c>
      <c r="I28" s="178" t="s">
        <v>72</v>
      </c>
      <c r="J28" s="179"/>
      <c r="K28" s="71"/>
      <c r="L28" s="21"/>
      <c r="N28" s="19">
        <v>26</v>
      </c>
      <c r="O28" s="53">
        <f t="shared" si="4"/>
        <v>264000</v>
      </c>
      <c r="P28" s="53">
        <f t="shared" si="22"/>
        <v>396000</v>
      </c>
      <c r="Q28" s="53">
        <f t="shared" si="22"/>
        <v>396000</v>
      </c>
      <c r="R28" s="54">
        <f t="shared" si="20"/>
        <v>641000</v>
      </c>
      <c r="S28" s="54">
        <f t="shared" si="21"/>
        <v>951500</v>
      </c>
      <c r="T28" s="53">
        <f t="shared" si="6"/>
        <v>264000</v>
      </c>
      <c r="U28" s="55">
        <f t="shared" si="10"/>
        <v>765000</v>
      </c>
      <c r="V28" s="55">
        <f t="shared" si="11"/>
        <v>1147500</v>
      </c>
      <c r="W28" s="55">
        <f t="shared" si="12"/>
        <v>765000</v>
      </c>
      <c r="X28" s="55">
        <f t="shared" si="13"/>
        <v>1147500</v>
      </c>
      <c r="Z28" s="19">
        <v>26</v>
      </c>
      <c r="AA28" s="53">
        <f t="shared" si="7"/>
        <v>352000</v>
      </c>
      <c r="AB28" s="53">
        <f t="shared" si="23"/>
        <v>528100</v>
      </c>
      <c r="AC28" s="53">
        <f t="shared" si="23"/>
        <v>528100</v>
      </c>
      <c r="AD28" s="55">
        <f t="shared" si="14"/>
        <v>774000</v>
      </c>
      <c r="AE28" s="55">
        <f t="shared" si="15"/>
        <v>1161000</v>
      </c>
      <c r="AF28" s="53">
        <f t="shared" si="9"/>
        <v>352000</v>
      </c>
      <c r="AG28" s="55">
        <f t="shared" si="16"/>
        <v>774000</v>
      </c>
      <c r="AH28" s="55">
        <f t="shared" si="17"/>
        <v>1161000</v>
      </c>
      <c r="AI28" s="55">
        <f t="shared" si="18"/>
        <v>774000</v>
      </c>
      <c r="AJ28" s="55">
        <f t="shared" si="19"/>
        <v>1161000</v>
      </c>
    </row>
    <row r="29" spans="1:36" ht="19.5" thickBot="1" x14ac:dyDescent="0.45">
      <c r="A29" s="162" t="s">
        <v>85</v>
      </c>
      <c r="B29" s="162"/>
      <c r="C29" s="162"/>
      <c r="D29" s="162"/>
      <c r="E29" s="162"/>
      <c r="F29" s="162"/>
      <c r="G29" s="169"/>
      <c r="H29" s="6" t="s">
        <v>73</v>
      </c>
      <c r="I29" s="173" t="s">
        <v>71</v>
      </c>
      <c r="J29" s="174"/>
      <c r="K29" s="72"/>
      <c r="L29" s="20"/>
      <c r="N29" s="19">
        <v>27</v>
      </c>
      <c r="O29" s="53">
        <f t="shared" si="4"/>
        <v>276000</v>
      </c>
      <c r="P29" s="53">
        <f t="shared" si="22"/>
        <v>414000</v>
      </c>
      <c r="Q29" s="53">
        <f t="shared" si="22"/>
        <v>414000</v>
      </c>
      <c r="R29" s="54">
        <f t="shared" si="20"/>
        <v>677000</v>
      </c>
      <c r="S29" s="54">
        <f t="shared" si="21"/>
        <v>1005500</v>
      </c>
      <c r="T29" s="53">
        <f t="shared" si="6"/>
        <v>276000</v>
      </c>
      <c r="U29" s="55">
        <f t="shared" si="10"/>
        <v>801000</v>
      </c>
      <c r="V29" s="55">
        <f t="shared" si="11"/>
        <v>1201500</v>
      </c>
      <c r="W29" s="55">
        <f t="shared" si="12"/>
        <v>801000</v>
      </c>
      <c r="X29" s="55">
        <f t="shared" si="13"/>
        <v>1201500</v>
      </c>
      <c r="Z29" s="19">
        <v>27</v>
      </c>
      <c r="AA29" s="53">
        <f t="shared" si="7"/>
        <v>368000</v>
      </c>
      <c r="AB29" s="53">
        <f t="shared" si="23"/>
        <v>552100</v>
      </c>
      <c r="AC29" s="53">
        <f t="shared" si="23"/>
        <v>552100</v>
      </c>
      <c r="AD29" s="55">
        <f t="shared" si="14"/>
        <v>810000</v>
      </c>
      <c r="AE29" s="55">
        <f t="shared" si="15"/>
        <v>1215000</v>
      </c>
      <c r="AF29" s="53">
        <f t="shared" si="9"/>
        <v>368000</v>
      </c>
      <c r="AG29" s="55">
        <f t="shared" si="16"/>
        <v>810000</v>
      </c>
      <c r="AH29" s="55">
        <f t="shared" si="17"/>
        <v>1215000</v>
      </c>
      <c r="AI29" s="55">
        <f t="shared" si="18"/>
        <v>810000</v>
      </c>
      <c r="AJ29" s="55">
        <f t="shared" si="19"/>
        <v>1215000</v>
      </c>
    </row>
    <row r="30" spans="1:36" ht="19.5" thickBot="1" x14ac:dyDescent="0.45">
      <c r="A30" s="167" t="s">
        <v>76</v>
      </c>
      <c r="B30" s="167"/>
      <c r="C30" s="167"/>
      <c r="D30" s="167"/>
      <c r="E30" s="167"/>
      <c r="F30" s="167"/>
      <c r="G30" s="168"/>
      <c r="H30" s="144" t="s">
        <v>63</v>
      </c>
      <c r="I30" s="175"/>
      <c r="J30" s="145"/>
      <c r="K30" s="71"/>
      <c r="L30" s="20"/>
      <c r="N30" s="19">
        <v>28</v>
      </c>
      <c r="O30" s="53">
        <f t="shared" si="4"/>
        <v>288000</v>
      </c>
      <c r="P30" s="53">
        <f t="shared" si="22"/>
        <v>432000</v>
      </c>
      <c r="Q30" s="53">
        <f t="shared" si="22"/>
        <v>432000</v>
      </c>
      <c r="R30" s="54">
        <f t="shared" si="20"/>
        <v>713000</v>
      </c>
      <c r="S30" s="54">
        <f t="shared" si="21"/>
        <v>1059500</v>
      </c>
      <c r="T30" s="53">
        <f t="shared" si="6"/>
        <v>288000</v>
      </c>
      <c r="U30" s="55">
        <f t="shared" si="10"/>
        <v>837000</v>
      </c>
      <c r="V30" s="55">
        <f t="shared" si="11"/>
        <v>1255500</v>
      </c>
      <c r="W30" s="55">
        <f t="shared" si="12"/>
        <v>837000</v>
      </c>
      <c r="X30" s="55">
        <f t="shared" si="13"/>
        <v>1255500</v>
      </c>
      <c r="Z30" s="19">
        <v>28</v>
      </c>
      <c r="AA30" s="53">
        <f t="shared" si="7"/>
        <v>384000</v>
      </c>
      <c r="AB30" s="53">
        <f t="shared" si="23"/>
        <v>576100</v>
      </c>
      <c r="AC30" s="53">
        <f t="shared" si="23"/>
        <v>576100</v>
      </c>
      <c r="AD30" s="55">
        <f t="shared" si="14"/>
        <v>846000</v>
      </c>
      <c r="AE30" s="55">
        <f t="shared" si="15"/>
        <v>1269000</v>
      </c>
      <c r="AF30" s="53">
        <f t="shared" si="9"/>
        <v>384000</v>
      </c>
      <c r="AG30" s="55">
        <f t="shared" si="16"/>
        <v>846000</v>
      </c>
      <c r="AH30" s="55">
        <f t="shared" si="17"/>
        <v>1269000</v>
      </c>
      <c r="AI30" s="55">
        <f t="shared" si="18"/>
        <v>846000</v>
      </c>
      <c r="AJ30" s="55">
        <f t="shared" si="19"/>
        <v>1269000</v>
      </c>
    </row>
    <row r="31" spans="1:36" ht="19.5" thickBot="1" x14ac:dyDescent="0.45">
      <c r="A31" s="167" t="s">
        <v>75</v>
      </c>
      <c r="B31" s="167"/>
      <c r="C31" s="167"/>
      <c r="D31" s="167"/>
      <c r="E31" s="167"/>
      <c r="F31" s="167"/>
      <c r="G31" s="168"/>
      <c r="H31" s="144" t="s">
        <v>59</v>
      </c>
      <c r="I31" s="145"/>
      <c r="J31" s="63" t="s">
        <v>60</v>
      </c>
      <c r="L31" s="20"/>
      <c r="N31" s="19">
        <v>29</v>
      </c>
      <c r="O31" s="53">
        <f t="shared" si="4"/>
        <v>300000</v>
      </c>
      <c r="P31" s="53">
        <f t="shared" si="22"/>
        <v>450000</v>
      </c>
      <c r="Q31" s="53">
        <f t="shared" si="22"/>
        <v>450000</v>
      </c>
      <c r="R31" s="54">
        <f t="shared" si="20"/>
        <v>749000</v>
      </c>
      <c r="S31" s="54">
        <f t="shared" si="21"/>
        <v>1113500</v>
      </c>
      <c r="T31" s="53">
        <f t="shared" si="6"/>
        <v>300000</v>
      </c>
      <c r="U31" s="55">
        <f t="shared" si="10"/>
        <v>873000</v>
      </c>
      <c r="V31" s="55">
        <f t="shared" si="11"/>
        <v>1309500</v>
      </c>
      <c r="W31" s="55">
        <f t="shared" si="12"/>
        <v>873000</v>
      </c>
      <c r="X31" s="55">
        <f t="shared" si="13"/>
        <v>1309500</v>
      </c>
      <c r="Z31" s="19">
        <v>29</v>
      </c>
      <c r="AA31" s="53">
        <f t="shared" si="7"/>
        <v>400000</v>
      </c>
      <c r="AB31" s="53">
        <f t="shared" si="23"/>
        <v>600100</v>
      </c>
      <c r="AC31" s="53">
        <f t="shared" si="23"/>
        <v>600100</v>
      </c>
      <c r="AD31" s="55">
        <f t="shared" si="14"/>
        <v>882000</v>
      </c>
      <c r="AE31" s="55">
        <f t="shared" si="15"/>
        <v>1323000</v>
      </c>
      <c r="AF31" s="53">
        <f t="shared" si="9"/>
        <v>400000</v>
      </c>
      <c r="AG31" s="55">
        <f t="shared" si="16"/>
        <v>882000</v>
      </c>
      <c r="AH31" s="55">
        <f t="shared" si="17"/>
        <v>1323000</v>
      </c>
      <c r="AI31" s="55">
        <f t="shared" si="18"/>
        <v>882000</v>
      </c>
      <c r="AJ31" s="55">
        <f t="shared" si="19"/>
        <v>1323000</v>
      </c>
    </row>
    <row r="32" spans="1:36" ht="19.5" thickBot="1" x14ac:dyDescent="0.45">
      <c r="A32" s="167" t="s">
        <v>74</v>
      </c>
      <c r="B32" s="167"/>
      <c r="C32" s="167"/>
      <c r="D32" s="167"/>
      <c r="E32" s="167"/>
      <c r="F32" s="167"/>
      <c r="G32" s="168"/>
      <c r="H32" s="144" t="s">
        <v>61</v>
      </c>
      <c r="I32" s="145"/>
      <c r="J32" s="62" t="s">
        <v>62</v>
      </c>
      <c r="L32" s="20"/>
      <c r="N32" s="19">
        <v>30</v>
      </c>
      <c r="O32" s="53">
        <f t="shared" si="4"/>
        <v>312000</v>
      </c>
      <c r="P32" s="53">
        <f t="shared" si="22"/>
        <v>468000</v>
      </c>
      <c r="Q32" s="53">
        <f t="shared" si="22"/>
        <v>468000</v>
      </c>
      <c r="R32" s="54">
        <f t="shared" si="20"/>
        <v>785000</v>
      </c>
      <c r="S32" s="54">
        <f t="shared" si="21"/>
        <v>1167500</v>
      </c>
      <c r="T32" s="53">
        <f t="shared" si="6"/>
        <v>312000</v>
      </c>
      <c r="U32" s="55">
        <f t="shared" si="10"/>
        <v>909000</v>
      </c>
      <c r="V32" s="55">
        <f t="shared" si="11"/>
        <v>1363500</v>
      </c>
      <c r="W32" s="55">
        <f t="shared" si="12"/>
        <v>909000</v>
      </c>
      <c r="X32" s="55">
        <f t="shared" si="13"/>
        <v>1363500</v>
      </c>
      <c r="Z32" s="19">
        <v>30</v>
      </c>
      <c r="AA32" s="53">
        <f t="shared" si="7"/>
        <v>416000</v>
      </c>
      <c r="AB32" s="53">
        <f t="shared" si="23"/>
        <v>624100</v>
      </c>
      <c r="AC32" s="53">
        <f t="shared" si="23"/>
        <v>624100</v>
      </c>
      <c r="AD32" s="55">
        <f t="shared" si="14"/>
        <v>918000</v>
      </c>
      <c r="AE32" s="55">
        <f t="shared" si="15"/>
        <v>1377000</v>
      </c>
      <c r="AF32" s="53">
        <f t="shared" si="9"/>
        <v>416000</v>
      </c>
      <c r="AG32" s="55">
        <f t="shared" si="16"/>
        <v>918000</v>
      </c>
      <c r="AH32" s="55">
        <f t="shared" si="17"/>
        <v>1377000</v>
      </c>
      <c r="AI32" s="55">
        <f t="shared" si="18"/>
        <v>918000</v>
      </c>
      <c r="AJ32" s="55">
        <f t="shared" si="19"/>
        <v>1377000</v>
      </c>
    </row>
    <row r="33" spans="1:36" ht="18" customHeight="1" thickBot="1" x14ac:dyDescent="0.45">
      <c r="A33" s="162" t="s">
        <v>86</v>
      </c>
      <c r="B33" s="162"/>
      <c r="C33" s="162"/>
      <c r="D33" s="162"/>
      <c r="E33" s="162"/>
      <c r="F33" s="162"/>
      <c r="G33" s="163"/>
      <c r="H33" s="74"/>
      <c r="I33" s="74"/>
      <c r="J33" s="73"/>
      <c r="K33" s="34"/>
      <c r="L33" s="22"/>
      <c r="N33" s="19">
        <v>31</v>
      </c>
      <c r="O33" s="53">
        <f>O32+12000</f>
        <v>324000</v>
      </c>
      <c r="P33" s="53">
        <f>P32+18000</f>
        <v>486000</v>
      </c>
      <c r="Q33" s="53">
        <f>Q32+18000</f>
        <v>486000</v>
      </c>
      <c r="R33" s="54">
        <f>R32+36000</f>
        <v>821000</v>
      </c>
      <c r="S33" s="54">
        <f>S32+54000</f>
        <v>1221500</v>
      </c>
      <c r="T33" s="53">
        <f>T32+12000</f>
        <v>324000</v>
      </c>
      <c r="U33" s="55">
        <f>U32+36000</f>
        <v>945000</v>
      </c>
      <c r="V33" s="55">
        <f>V32+54000</f>
        <v>1417500</v>
      </c>
      <c r="W33" s="55">
        <f>W32+36000</f>
        <v>945000</v>
      </c>
      <c r="X33" s="55">
        <f>X32+54000</f>
        <v>1417500</v>
      </c>
      <c r="Z33" s="19">
        <v>31</v>
      </c>
      <c r="AA33" s="53">
        <f>AA32+16000</f>
        <v>432000</v>
      </c>
      <c r="AB33" s="53">
        <f>AB32+24000</f>
        <v>648100</v>
      </c>
      <c r="AC33" s="53">
        <f>AC32+24000</f>
        <v>648100</v>
      </c>
      <c r="AD33" s="55">
        <f>AD32+36000</f>
        <v>954000</v>
      </c>
      <c r="AE33" s="55">
        <f>AE32+54000</f>
        <v>1431000</v>
      </c>
      <c r="AF33" s="53">
        <f>AF32+16000</f>
        <v>432000</v>
      </c>
      <c r="AG33" s="55">
        <f>AG32+36000</f>
        <v>954000</v>
      </c>
      <c r="AH33" s="55">
        <f>AH32+54000</f>
        <v>1431000</v>
      </c>
      <c r="AI33" s="55">
        <f>AI32+36000</f>
        <v>954000</v>
      </c>
      <c r="AJ33" s="55">
        <f>AJ32+54000</f>
        <v>1431000</v>
      </c>
    </row>
    <row r="34" spans="1:36" ht="18" customHeight="1" thickBot="1" x14ac:dyDescent="0.25">
      <c r="A34" s="146" t="s">
        <v>57</v>
      </c>
      <c r="B34" s="147"/>
      <c r="C34" s="147"/>
      <c r="D34" s="147"/>
      <c r="E34" s="147"/>
      <c r="F34" s="147"/>
      <c r="G34" s="147"/>
      <c r="H34" s="147"/>
      <c r="I34" s="147"/>
      <c r="J34" s="148"/>
      <c r="K34" s="35"/>
      <c r="L34" s="23"/>
    </row>
    <row r="35" spans="1:36" ht="18" customHeight="1" thickBot="1" x14ac:dyDescent="0.25">
      <c r="A35" s="149" t="s">
        <v>32</v>
      </c>
      <c r="B35" s="151" t="s">
        <v>78</v>
      </c>
      <c r="C35" s="152"/>
      <c r="D35" s="152"/>
      <c r="E35" s="152"/>
      <c r="F35" s="149" t="s">
        <v>32</v>
      </c>
      <c r="G35" s="151" t="s">
        <v>65</v>
      </c>
      <c r="H35" s="152"/>
      <c r="I35" s="152"/>
      <c r="J35" s="153"/>
      <c r="K35" s="36"/>
      <c r="L35" s="66"/>
    </row>
    <row r="36" spans="1:36" ht="18" customHeight="1" thickBot="1" x14ac:dyDescent="0.25">
      <c r="A36" s="150"/>
      <c r="B36" s="154" t="s">
        <v>33</v>
      </c>
      <c r="C36" s="155"/>
      <c r="D36" s="156" t="s">
        <v>34</v>
      </c>
      <c r="E36" s="156"/>
      <c r="F36" s="150"/>
      <c r="G36" s="154" t="s">
        <v>33</v>
      </c>
      <c r="H36" s="155"/>
      <c r="I36" s="156" t="s">
        <v>34</v>
      </c>
      <c r="J36" s="155"/>
      <c r="K36" s="37"/>
      <c r="L36" s="25"/>
      <c r="S36" s="68"/>
      <c r="Z36" s="1"/>
    </row>
    <row r="37" spans="1:36" ht="18" customHeight="1" thickTop="1" x14ac:dyDescent="0.2">
      <c r="A37" s="7" t="s">
        <v>47</v>
      </c>
      <c r="B37" s="139" t="s">
        <v>47</v>
      </c>
      <c r="C37" s="140"/>
      <c r="D37" s="139" t="s">
        <v>47</v>
      </c>
      <c r="E37" s="140"/>
      <c r="F37" s="7" t="s">
        <v>42</v>
      </c>
      <c r="G37" s="141" t="s">
        <v>43</v>
      </c>
      <c r="H37" s="140"/>
      <c r="I37" s="141" t="s">
        <v>43</v>
      </c>
      <c r="J37" s="140"/>
      <c r="K37" s="37"/>
      <c r="Z37" s="1"/>
    </row>
    <row r="38" spans="1:36" x14ac:dyDescent="0.2">
      <c r="A38" s="8" t="s">
        <v>44</v>
      </c>
      <c r="B38" s="142">
        <v>3000</v>
      </c>
      <c r="C38" s="143"/>
      <c r="D38" s="142">
        <v>4500</v>
      </c>
      <c r="E38" s="143"/>
      <c r="F38" s="8" t="s">
        <v>39</v>
      </c>
      <c r="G38" s="142">
        <v>9000</v>
      </c>
      <c r="H38" s="143"/>
      <c r="I38" s="142">
        <v>13500</v>
      </c>
      <c r="J38" s="143"/>
      <c r="K38" s="37"/>
      <c r="Z38" s="1"/>
    </row>
    <row r="39" spans="1:36" x14ac:dyDescent="0.2">
      <c r="A39" s="9" t="s">
        <v>45</v>
      </c>
      <c r="B39" s="157">
        <v>6000</v>
      </c>
      <c r="C39" s="158"/>
      <c r="D39" s="157">
        <v>9000</v>
      </c>
      <c r="E39" s="158"/>
      <c r="F39" s="9" t="s">
        <v>40</v>
      </c>
      <c r="G39" s="157">
        <v>18000</v>
      </c>
      <c r="H39" s="158"/>
      <c r="I39" s="157">
        <v>27000</v>
      </c>
      <c r="J39" s="158"/>
      <c r="K39" s="37"/>
      <c r="L39" s="25"/>
      <c r="Z39" s="1"/>
    </row>
    <row r="40" spans="1:36" ht="15" thickBot="1" x14ac:dyDescent="0.25">
      <c r="A40" s="10" t="s">
        <v>46</v>
      </c>
      <c r="B40" s="159">
        <v>12000</v>
      </c>
      <c r="C40" s="160"/>
      <c r="D40" s="159">
        <v>18000</v>
      </c>
      <c r="E40" s="160"/>
      <c r="F40" s="10" t="s">
        <v>41</v>
      </c>
      <c r="G40" s="159">
        <v>36000</v>
      </c>
      <c r="H40" s="160"/>
      <c r="I40" s="159">
        <v>54000</v>
      </c>
      <c r="J40" s="160"/>
      <c r="Z40" s="1"/>
    </row>
    <row r="41" spans="1:36" ht="15.75" thickBot="1" x14ac:dyDescent="0.25">
      <c r="K41" s="34"/>
      <c r="Z41" s="1"/>
    </row>
    <row r="42" spans="1:36" ht="18" customHeight="1" thickBot="1" x14ac:dyDescent="0.25">
      <c r="A42" s="146" t="s">
        <v>54</v>
      </c>
      <c r="B42" s="147"/>
      <c r="C42" s="147"/>
      <c r="D42" s="147"/>
      <c r="E42" s="147"/>
      <c r="F42" s="147"/>
      <c r="G42" s="147"/>
      <c r="H42" s="147"/>
      <c r="I42" s="147"/>
      <c r="J42" s="148"/>
      <c r="K42" s="35"/>
      <c r="L42" s="23"/>
      <c r="Z42" s="1"/>
    </row>
    <row r="43" spans="1:36" ht="18" customHeight="1" thickBot="1" x14ac:dyDescent="0.25">
      <c r="A43" s="149" t="s">
        <v>32</v>
      </c>
      <c r="B43" s="151" t="s">
        <v>64</v>
      </c>
      <c r="C43" s="152"/>
      <c r="D43" s="152"/>
      <c r="E43" s="152"/>
      <c r="F43" s="149" t="s">
        <v>32</v>
      </c>
      <c r="G43" s="151" t="s">
        <v>66</v>
      </c>
      <c r="H43" s="152"/>
      <c r="I43" s="152"/>
      <c r="J43" s="153"/>
      <c r="K43" s="36"/>
      <c r="L43" s="24"/>
      <c r="Z43" s="1"/>
    </row>
    <row r="44" spans="1:36" ht="18" customHeight="1" thickBot="1" x14ac:dyDescent="0.25">
      <c r="A44" s="150"/>
      <c r="B44" s="154" t="s">
        <v>33</v>
      </c>
      <c r="C44" s="155"/>
      <c r="D44" s="156" t="s">
        <v>34</v>
      </c>
      <c r="E44" s="156"/>
      <c r="F44" s="150"/>
      <c r="G44" s="154" t="s">
        <v>33</v>
      </c>
      <c r="H44" s="155"/>
      <c r="I44" s="156" t="s">
        <v>34</v>
      </c>
      <c r="J44" s="155"/>
      <c r="K44" s="37"/>
      <c r="L44" s="25"/>
      <c r="Z44" s="1"/>
    </row>
    <row r="45" spans="1:36" ht="18" customHeight="1" thickTop="1" x14ac:dyDescent="0.2">
      <c r="A45" s="64" t="s">
        <v>47</v>
      </c>
      <c r="B45" s="165" t="s">
        <v>47</v>
      </c>
      <c r="C45" s="166"/>
      <c r="D45" s="165" t="s">
        <v>47</v>
      </c>
      <c r="E45" s="166"/>
      <c r="F45" s="64" t="s">
        <v>47</v>
      </c>
      <c r="G45" s="165" t="s">
        <v>47</v>
      </c>
      <c r="H45" s="166"/>
      <c r="I45" s="165" t="s">
        <v>47</v>
      </c>
      <c r="J45" s="166"/>
      <c r="K45" s="37"/>
      <c r="L45" s="25"/>
      <c r="Z45" s="1"/>
    </row>
    <row r="46" spans="1:36" ht="18" customHeight="1" x14ac:dyDescent="0.2">
      <c r="A46" s="8" t="s">
        <v>36</v>
      </c>
      <c r="B46" s="142">
        <v>4000</v>
      </c>
      <c r="C46" s="143"/>
      <c r="D46" s="142">
        <v>6050</v>
      </c>
      <c r="E46" s="143"/>
      <c r="F46" s="8" t="s">
        <v>39</v>
      </c>
      <c r="G46" s="142">
        <v>12000</v>
      </c>
      <c r="H46" s="143"/>
      <c r="I46" s="142">
        <v>18000</v>
      </c>
      <c r="J46" s="143"/>
      <c r="K46" s="37"/>
      <c r="L46" s="25"/>
      <c r="Z46" s="1"/>
    </row>
    <row r="47" spans="1:36" ht="18" customHeight="1" x14ac:dyDescent="0.2">
      <c r="A47" s="9" t="s">
        <v>37</v>
      </c>
      <c r="B47" s="157">
        <v>8000</v>
      </c>
      <c r="C47" s="158"/>
      <c r="D47" s="157">
        <v>12000</v>
      </c>
      <c r="E47" s="158"/>
      <c r="F47" s="9" t="s">
        <v>40</v>
      </c>
      <c r="G47" s="157">
        <v>18000</v>
      </c>
      <c r="H47" s="158"/>
      <c r="I47" s="157">
        <v>27000</v>
      </c>
      <c r="J47" s="158"/>
      <c r="K47" s="37"/>
      <c r="L47" s="25"/>
      <c r="Z47" s="1"/>
    </row>
    <row r="48" spans="1:36" ht="21.75" customHeight="1" thickBot="1" x14ac:dyDescent="0.25">
      <c r="A48" s="10" t="s">
        <v>38</v>
      </c>
      <c r="B48" s="159">
        <v>16000</v>
      </c>
      <c r="C48" s="160"/>
      <c r="D48" s="159">
        <v>24000</v>
      </c>
      <c r="E48" s="160"/>
      <c r="F48" s="10" t="s">
        <v>41</v>
      </c>
      <c r="G48" s="159">
        <v>36000</v>
      </c>
      <c r="H48" s="160"/>
      <c r="I48" s="159">
        <v>54000</v>
      </c>
      <c r="J48" s="160"/>
      <c r="W48" s="68"/>
      <c r="Z48" s="1"/>
    </row>
    <row r="49" spans="1:10" ht="19.5" customHeight="1" x14ac:dyDescent="0.2">
      <c r="A49" s="164" t="s">
        <v>55</v>
      </c>
      <c r="B49" s="164"/>
      <c r="C49" s="164"/>
      <c r="D49" s="164"/>
      <c r="E49" s="164"/>
      <c r="F49" s="164"/>
      <c r="G49" s="164"/>
      <c r="H49" s="164"/>
      <c r="I49" s="164"/>
      <c r="J49" s="164"/>
    </row>
    <row r="50" spans="1:10" x14ac:dyDescent="0.2">
      <c r="A50" s="11" t="s">
        <v>48</v>
      </c>
    </row>
  </sheetData>
  <sheetProtection sheet="1" objects="1" scenarios="1"/>
  <mergeCells count="122">
    <mergeCell ref="A30:G30"/>
    <mergeCell ref="A29:G29"/>
    <mergeCell ref="A28:G28"/>
    <mergeCell ref="H24:J24"/>
    <mergeCell ref="I29:J29"/>
    <mergeCell ref="H30:J30"/>
    <mergeCell ref="H32:I32"/>
    <mergeCell ref="A26:G26"/>
    <mergeCell ref="I26:J26"/>
    <mergeCell ref="I27:J27"/>
    <mergeCell ref="I28:J28"/>
    <mergeCell ref="A27:G27"/>
    <mergeCell ref="B45:C45"/>
    <mergeCell ref="D45:E45"/>
    <mergeCell ref="G45:H45"/>
    <mergeCell ref="I45:J45"/>
    <mergeCell ref="B46:C46"/>
    <mergeCell ref="D46:E46"/>
    <mergeCell ref="G46:H46"/>
    <mergeCell ref="I46:J46"/>
    <mergeCell ref="A42:J42"/>
    <mergeCell ref="A43:A44"/>
    <mergeCell ref="B43:E43"/>
    <mergeCell ref="F43:F44"/>
    <mergeCell ref="G43:J43"/>
    <mergeCell ref="A49:J49"/>
    <mergeCell ref="B47:C47"/>
    <mergeCell ref="D47:E47"/>
    <mergeCell ref="G47:H47"/>
    <mergeCell ref="I47:J47"/>
    <mergeCell ref="B48:C48"/>
    <mergeCell ref="D48:E48"/>
    <mergeCell ref="G48:H48"/>
    <mergeCell ref="I48:J48"/>
    <mergeCell ref="B44:C44"/>
    <mergeCell ref="D44:E44"/>
    <mergeCell ref="G44:H44"/>
    <mergeCell ref="I44:J44"/>
    <mergeCell ref="B39:C39"/>
    <mergeCell ref="D39:E39"/>
    <mergeCell ref="G39:H39"/>
    <mergeCell ref="I39:J39"/>
    <mergeCell ref="B40:C40"/>
    <mergeCell ref="D40:E40"/>
    <mergeCell ref="G40:H40"/>
    <mergeCell ref="I40:J40"/>
    <mergeCell ref="B37:C37"/>
    <mergeCell ref="D37:E37"/>
    <mergeCell ref="G37:H37"/>
    <mergeCell ref="I37:J37"/>
    <mergeCell ref="B38:C38"/>
    <mergeCell ref="D38:E38"/>
    <mergeCell ref="G38:H38"/>
    <mergeCell ref="I38:J38"/>
    <mergeCell ref="H31:I31"/>
    <mergeCell ref="A34:J34"/>
    <mergeCell ref="A35:A36"/>
    <mergeCell ref="B35:E35"/>
    <mergeCell ref="F35:F36"/>
    <mergeCell ref="G35:J35"/>
    <mergeCell ref="B36:C36"/>
    <mergeCell ref="D36:E36"/>
    <mergeCell ref="G36:H36"/>
    <mergeCell ref="I36:J36"/>
    <mergeCell ref="A33:G33"/>
    <mergeCell ref="A32:G32"/>
    <mergeCell ref="A31:G31"/>
    <mergeCell ref="A23:G23"/>
    <mergeCell ref="H23:J23"/>
    <mergeCell ref="A24:G24"/>
    <mergeCell ref="A25:G25"/>
    <mergeCell ref="I25:J25"/>
    <mergeCell ref="A18:J18"/>
    <mergeCell ref="A21:G21"/>
    <mergeCell ref="H21:J21"/>
    <mergeCell ref="A22:G22"/>
    <mergeCell ref="H22:J22"/>
    <mergeCell ref="A19:J19"/>
    <mergeCell ref="A20:J20"/>
    <mergeCell ref="A14:C14"/>
    <mergeCell ref="D14:I14"/>
    <mergeCell ref="B15:E15"/>
    <mergeCell ref="F15:G15"/>
    <mergeCell ref="H15:J15"/>
    <mergeCell ref="B16:E17"/>
    <mergeCell ref="F16:G17"/>
    <mergeCell ref="H16:J16"/>
    <mergeCell ref="H17:J17"/>
    <mergeCell ref="A12:C12"/>
    <mergeCell ref="E12:F12"/>
    <mergeCell ref="G12:H12"/>
    <mergeCell ref="A13:C13"/>
    <mergeCell ref="E13:F13"/>
    <mergeCell ref="G13:H13"/>
    <mergeCell ref="A10:C10"/>
    <mergeCell ref="E10:F10"/>
    <mergeCell ref="G10:H10"/>
    <mergeCell ref="A11:C11"/>
    <mergeCell ref="E11:F11"/>
    <mergeCell ref="G11:H11"/>
    <mergeCell ref="A9:C9"/>
    <mergeCell ref="E9:F9"/>
    <mergeCell ref="G9:H9"/>
    <mergeCell ref="A5:B5"/>
    <mergeCell ref="C5:E5"/>
    <mergeCell ref="F5:J5"/>
    <mergeCell ref="A6:B6"/>
    <mergeCell ref="C6:J6"/>
    <mergeCell ref="A7:C7"/>
    <mergeCell ref="E7:F7"/>
    <mergeCell ref="G7:H7"/>
    <mergeCell ref="A1:I3"/>
    <mergeCell ref="J1:J3"/>
    <mergeCell ref="O1:X1"/>
    <mergeCell ref="AA1:AJ1"/>
    <mergeCell ref="A4:B4"/>
    <mergeCell ref="C4:F4"/>
    <mergeCell ref="G4:H4"/>
    <mergeCell ref="I4:J4"/>
    <mergeCell ref="A8:C8"/>
    <mergeCell ref="E8:F8"/>
    <mergeCell ref="G8:H8"/>
  </mergeCells>
  <phoneticPr fontId="2"/>
  <dataValidations count="4">
    <dataValidation type="list" allowBlank="1" showInputMessage="1" showErrorMessage="1" sqref="A14" xr:uid="{D465705E-503B-4A11-9AA9-508F9208D863}">
      <formula1>$L$21:$L$22</formula1>
    </dataValidation>
    <dataValidation type="list" allowBlank="1" showInputMessage="1" showErrorMessage="1" sqref="D14:I14" xr:uid="{BE753DD7-F903-446B-8139-B81A97466288}">
      <formula1>$L$17:$L$18</formula1>
    </dataValidation>
    <dataValidation type="list" allowBlank="1" showInputMessage="1" showErrorMessage="1" sqref="L4" xr:uid="{E3357759-2576-4DB3-9F74-5921F418BB35}">
      <formula1>$M$2:$M$4</formula1>
    </dataValidation>
    <dataValidation type="list" allowBlank="1" showInputMessage="1" showErrorMessage="1" sqref="D8:D13" xr:uid="{AA8B6BD8-2907-47B4-A706-5292198DEEC0}">
      <formula1>$N$2:$Y$2</formula1>
    </dataValidation>
  </dataValidations>
  <pageMargins left="0.47244094488188981" right="0.47244094488188981" top="0.39370078740157483" bottom="0.39370078740157483" header="0.51181102362204722" footer="0.51181102362204722"/>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Y-1</vt:lpstr>
      <vt:lpstr>'Y-1'!Print_Area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kamigto/Kamigumi Tokyo</dc:creator>
  <cp:lastModifiedBy>Administrator</cp:lastModifiedBy>
  <cp:lastPrinted>2025-10-10T04:16:51Z</cp:lastPrinted>
  <dcterms:created xsi:type="dcterms:W3CDTF">2020-10-18T23:41:39Z</dcterms:created>
  <dcterms:modified xsi:type="dcterms:W3CDTF">2025-10-10T04:29:31Z</dcterms:modified>
</cp:coreProperties>
</file>